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021\Data\House Plans\B2 NOVA HOD\"/>
    </mc:Choice>
  </mc:AlternateContent>
  <bookViews>
    <workbookView xWindow="0" yWindow="0" windowWidth="32870" windowHeight="65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16" i="3" l="1"/>
  <c r="L15" i="3"/>
  <c r="L14" i="3"/>
  <c r="L13" i="3"/>
  <c r="L12" i="3"/>
  <c r="L11" i="3"/>
  <c r="L10" i="3"/>
  <c r="L9" i="3"/>
  <c r="L8" i="3"/>
  <c r="N8" i="1" s="1"/>
  <c r="L7" i="3"/>
  <c r="L6" i="3"/>
  <c r="L5" i="3"/>
  <c r="L4" i="3"/>
  <c r="L3" i="3"/>
  <c r="B16" i="2"/>
  <c r="P16" i="2" s="1"/>
  <c r="H16" i="2" s="1"/>
  <c r="I16" i="1" s="1"/>
  <c r="B15" i="2"/>
  <c r="P15" i="2" s="1"/>
  <c r="H15" i="2" s="1"/>
  <c r="I15" i="1" s="1"/>
  <c r="P14" i="2"/>
  <c r="H14" i="2" s="1"/>
  <c r="I14" i="1" s="1"/>
  <c r="G14" i="2"/>
  <c r="H14" i="1" s="1"/>
  <c r="B14" i="2"/>
  <c r="M14" i="2" s="1"/>
  <c r="B13" i="2"/>
  <c r="P13" i="2" s="1"/>
  <c r="H13" i="2" s="1"/>
  <c r="I13" i="1" s="1"/>
  <c r="E12" i="2"/>
  <c r="G12" i="1" s="1"/>
  <c r="B12" i="2"/>
  <c r="M12" i="2" s="1"/>
  <c r="B11" i="2"/>
  <c r="E11" i="2" s="1"/>
  <c r="G11" i="1" s="1"/>
  <c r="B10" i="2"/>
  <c r="P10" i="2" s="1"/>
  <c r="H10" i="2" s="1"/>
  <c r="I10" i="1" s="1"/>
  <c r="B9" i="2"/>
  <c r="G9" i="2" s="1"/>
  <c r="H9" i="1" s="1"/>
  <c r="B8" i="2"/>
  <c r="P8" i="2" s="1"/>
  <c r="H8" i="2" s="1"/>
  <c r="I8" i="1" s="1"/>
  <c r="B7" i="2"/>
  <c r="F7" i="1" s="1"/>
  <c r="B6" i="2"/>
  <c r="M6" i="2" s="1"/>
  <c r="B5" i="2"/>
  <c r="P5" i="2" s="1"/>
  <c r="H5" i="2" s="1"/>
  <c r="I5" i="1" s="1"/>
  <c r="B4" i="2"/>
  <c r="M4" i="2" s="1"/>
  <c r="P3" i="2"/>
  <c r="H3" i="2" s="1"/>
  <c r="I3" i="1" s="1"/>
  <c r="B3" i="2"/>
  <c r="E3" i="2" s="1"/>
  <c r="G3" i="1" s="1"/>
  <c r="N16" i="1"/>
  <c r="M16" i="1"/>
  <c r="L16" i="1"/>
  <c r="K16" i="1"/>
  <c r="J16" i="1"/>
  <c r="F16" i="1"/>
  <c r="E16" i="1"/>
  <c r="D16" i="1"/>
  <c r="N15" i="1"/>
  <c r="M15" i="1"/>
  <c r="L15" i="1"/>
  <c r="K15" i="1"/>
  <c r="J15" i="1"/>
  <c r="E15" i="1"/>
  <c r="D15" i="1"/>
  <c r="N14" i="1"/>
  <c r="M14" i="1"/>
  <c r="L14" i="1"/>
  <c r="K14" i="1"/>
  <c r="J14" i="1"/>
  <c r="E14" i="1"/>
  <c r="D14" i="1"/>
  <c r="N13" i="1"/>
  <c r="M13" i="1"/>
  <c r="L13" i="1"/>
  <c r="K13" i="1"/>
  <c r="J13" i="1"/>
  <c r="E13" i="1"/>
  <c r="D13" i="1"/>
  <c r="N12" i="1"/>
  <c r="M12" i="1"/>
  <c r="L12" i="1"/>
  <c r="K12" i="1"/>
  <c r="J12" i="1"/>
  <c r="F12" i="1"/>
  <c r="E12" i="1"/>
  <c r="D12" i="1"/>
  <c r="N11" i="1"/>
  <c r="M11" i="1"/>
  <c r="L11" i="1"/>
  <c r="K11" i="1"/>
  <c r="J11" i="1"/>
  <c r="E11" i="1"/>
  <c r="D11" i="1"/>
  <c r="N10" i="1"/>
  <c r="M10" i="1"/>
  <c r="L10" i="1"/>
  <c r="K10" i="1"/>
  <c r="J10" i="1"/>
  <c r="F10" i="1"/>
  <c r="E10" i="1"/>
  <c r="D10" i="1"/>
  <c r="N9" i="1"/>
  <c r="M9" i="1"/>
  <c r="L9" i="1"/>
  <c r="K9" i="1"/>
  <c r="J9" i="1"/>
  <c r="F9" i="1"/>
  <c r="E9" i="1"/>
  <c r="D9" i="1"/>
  <c r="M8" i="1"/>
  <c r="L8" i="1"/>
  <c r="K8" i="1"/>
  <c r="J8" i="1"/>
  <c r="E8" i="1"/>
  <c r="D8" i="1"/>
  <c r="N7" i="1"/>
  <c r="M7" i="1"/>
  <c r="L7" i="1"/>
  <c r="K7" i="1"/>
  <c r="J7" i="1"/>
  <c r="E7" i="1"/>
  <c r="D7" i="1"/>
  <c r="N6" i="1"/>
  <c r="M6" i="1"/>
  <c r="L6" i="1"/>
  <c r="K6" i="1"/>
  <c r="J6" i="1"/>
  <c r="E6" i="1"/>
  <c r="D6" i="1"/>
  <c r="N5" i="1"/>
  <c r="M5" i="1"/>
  <c r="L5" i="1"/>
  <c r="K5" i="1"/>
  <c r="J5" i="1"/>
  <c r="E5" i="1"/>
  <c r="D5" i="1"/>
  <c r="N4" i="1"/>
  <c r="M4" i="1"/>
  <c r="L4" i="1"/>
  <c r="K4" i="1"/>
  <c r="J4" i="1"/>
  <c r="E4" i="1"/>
  <c r="D4" i="1"/>
  <c r="N3" i="1"/>
  <c r="M3" i="1"/>
  <c r="L3" i="1"/>
  <c r="K3" i="1"/>
  <c r="J3" i="1"/>
  <c r="F3" i="1"/>
  <c r="E3" i="1"/>
  <c r="D3" i="1"/>
  <c r="P4" i="2" l="1"/>
  <c r="H4" i="2" s="1"/>
  <c r="I4" i="1" s="1"/>
  <c r="F8" i="1"/>
  <c r="E9" i="2"/>
  <c r="G9" i="1" s="1"/>
  <c r="F14" i="1"/>
  <c r="M8" i="2"/>
  <c r="M9" i="2"/>
  <c r="M11" i="2"/>
  <c r="G3" i="2"/>
  <c r="H3" i="1" s="1"/>
  <c r="P11" i="2"/>
  <c r="H11" i="2" s="1"/>
  <c r="I11" i="1" s="1"/>
  <c r="F4" i="1"/>
  <c r="F13" i="1"/>
  <c r="F15" i="1"/>
  <c r="M3" i="2"/>
  <c r="G11" i="2"/>
  <c r="H11" i="1" s="1"/>
  <c r="G12" i="2"/>
  <c r="H12" i="1" s="1"/>
  <c r="F5" i="1"/>
  <c r="F11" i="1"/>
  <c r="P12" i="2"/>
  <c r="H12" i="2" s="1"/>
  <c r="I12" i="1" s="1"/>
  <c r="G6" i="2"/>
  <c r="H6" i="1" s="1"/>
  <c r="P6" i="2"/>
  <c r="H6" i="2" s="1"/>
  <c r="I6" i="1" s="1"/>
  <c r="E10" i="2"/>
  <c r="G10" i="1" s="1"/>
  <c r="E4" i="2"/>
  <c r="G4" i="1" s="1"/>
  <c r="G10" i="2"/>
  <c r="H10" i="1" s="1"/>
  <c r="F6" i="1"/>
  <c r="G4" i="2"/>
  <c r="H4" i="1" s="1"/>
  <c r="M10" i="2"/>
  <c r="M16" i="2"/>
  <c r="E7" i="2"/>
  <c r="G7" i="1" s="1"/>
  <c r="P9" i="2"/>
  <c r="H9" i="2" s="1"/>
  <c r="I9" i="1" s="1"/>
  <c r="E15" i="2"/>
  <c r="G15" i="1" s="1"/>
  <c r="G7" i="2"/>
  <c r="H7" i="1" s="1"/>
  <c r="G15" i="2"/>
  <c r="H15" i="1" s="1"/>
  <c r="M7" i="2"/>
  <c r="M15" i="2"/>
  <c r="E5" i="2"/>
  <c r="G5" i="1" s="1"/>
  <c r="P7" i="2"/>
  <c r="H7" i="2" s="1"/>
  <c r="I7" i="1" s="1"/>
  <c r="E13" i="2"/>
  <c r="G13" i="1" s="1"/>
  <c r="G5" i="2"/>
  <c r="H5" i="1" s="1"/>
  <c r="G13" i="2"/>
  <c r="H13" i="1" s="1"/>
  <c r="E8" i="2"/>
  <c r="G8" i="1" s="1"/>
  <c r="E16" i="2"/>
  <c r="G16" i="1" s="1"/>
  <c r="M5" i="2"/>
  <c r="G8" i="2"/>
  <c r="H8" i="1" s="1"/>
  <c r="M13" i="2"/>
  <c r="G16" i="2"/>
  <c r="H16" i="1" s="1"/>
  <c r="E6" i="2"/>
  <c r="G6" i="1" s="1"/>
  <c r="E14" i="2"/>
  <c r="G14" i="1" s="1"/>
</calcChain>
</file>

<file path=xl/sharedStrings.xml><?xml version="1.0" encoding="utf-8"?>
<sst xmlns="http://schemas.openxmlformats.org/spreadsheetml/2006/main" count="97" uniqueCount="84">
  <si>
    <t>DISTRICT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</si>
  <si>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</si>
  <si>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</si>
  <si>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</si>
  <si>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</si>
  <si>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</si>
  <si>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</si>
  <si>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</si>
  <si>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</si>
  <si>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</si>
  <si>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</si>
  <si>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</si>
  <si>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</si>
  <si>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</si>
  <si>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</si>
  <si>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</si>
  <si>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</si>
  <si>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</si>
  <si>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</si>
  <si>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</si>
  <si>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</si>
  <si>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</si>
  <si>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</si>
  <si>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</si>
  <si>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</si>
  <si>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</si>
  <si>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Haw-Pac</t>
  </si>
  <si>
    <t>Multi-Race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</si>
  <si>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</si>
  <si>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</si>
  <si>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</si>
  <si>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</si>
  <si>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</si>
  <si>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</si>
  <si>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</si>
  <si>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</si>
  <si>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</si>
  <si>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</si>
  <si>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</si>
  <si>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</si>
  <si>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Multi-Race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</si>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</sst>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6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3" borderId="1" xfId="0" applyFont="1" applyFill="1" applyBorder="1"/>
    <xf numFmtId="3" fontId="7" fillId="14" borderId="0" xfId="0" applyNumberFormat="1" applyFont="1" applyFill="1"/>
    <xf numFmtId="3" fontId="7" fillId="0" borderId="0" xfId="0" applyNumberFormat="1" applyFont="1"/>
    <xf numFmtId="0" fontId="6" fillId="13" borderId="0" xfId="0" applyFont="1" applyFill="1"/>
    <xf numFmtId="164" fontId="7" fillId="14" borderId="0" xfId="0" applyNumberFormat="1" applyFont="1" applyFill="1"/>
    <xf numFmtId="164" fontId="7" fillId="0" borderId="0" xfId="0" applyNumberFormat="1" applyFont="1"/>
    <xf numFmtId="3" fontId="7" fillId="14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1" applyFont="1" applyFill="1" applyAlignment="1">
      <alignment horizontal="center"/>
    </xf>
    <xf numFmtId="10" fontId="7" fillId="15" borderId="0" xfId="1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15" borderId="0" xfId="0" applyNumberFormat="1" applyFont="1" applyFill="1" applyAlignment="1">
      <alignment horizontal="center"/>
    </xf>
    <xf numFmtId="0" fontId="8" fillId="3" borderId="0" xfId="2" applyFont="1" applyFill="1" applyAlignment="1">
      <alignment horizontal="center"/>
    </xf>
    <xf numFmtId="10" fontId="7" fillId="15" borderId="0" xfId="2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10" fontId="7" fillId="15" borderId="0" xfId="3" applyNumberFormat="1" applyFont="1" applyFill="1" applyAlignment="1">
      <alignment horizontal="center"/>
    </xf>
    <xf numFmtId="0" fontId="8" fillId="5" borderId="0" xfId="4" applyFont="1" applyFill="1" applyAlignment="1">
      <alignment horizontal="center"/>
    </xf>
    <xf numFmtId="10" fontId="7" fillId="15" borderId="0" xfId="4" applyNumberFormat="1" applyFont="1" applyFill="1" applyAlignment="1">
      <alignment horizontal="center"/>
    </xf>
    <xf numFmtId="0" fontId="9" fillId="16" borderId="0" xfId="5" applyFont="1" applyFill="1" applyAlignment="1">
      <alignment horizontal="center"/>
    </xf>
    <xf numFmtId="0" fontId="8" fillId="17" borderId="0" xfId="5" applyFont="1" applyFill="1" applyAlignment="1">
      <alignment horizontal="center"/>
    </xf>
    <xf numFmtId="10" fontId="7" fillId="17" borderId="0" xfId="5" applyNumberFormat="1" applyFont="1" applyFill="1" applyAlignment="1">
      <alignment horizontal="center"/>
    </xf>
    <xf numFmtId="10" fontId="7" fillId="17" borderId="0" xfId="0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10" fontId="7" fillId="9" borderId="0" xfId="6" applyNumberFormat="1" applyFont="1" applyFill="1" applyAlignment="1">
      <alignment horizontal="center"/>
    </xf>
    <xf numFmtId="10" fontId="7" fillId="9" borderId="0" xfId="0" applyNumberFormat="1" applyFont="1" applyFill="1" applyAlignment="1">
      <alignment horizontal="center"/>
    </xf>
    <xf numFmtId="0" fontId="8" fillId="8" borderId="0" xfId="7" applyFont="1" applyFill="1" applyAlignment="1">
      <alignment horizontal="center"/>
    </xf>
    <xf numFmtId="10" fontId="7" fillId="9" borderId="0" xfId="7" applyNumberFormat="1" applyFont="1" applyFill="1" applyAlignment="1">
      <alignment horizontal="center"/>
    </xf>
    <xf numFmtId="0" fontId="8" fillId="19" borderId="0" xfId="8" applyFont="1" applyFill="1" applyAlignment="1">
      <alignment horizontal="center"/>
    </xf>
    <xf numFmtId="10" fontId="7" fillId="9" borderId="0" xfId="8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0" borderId="0" xfId="0" applyFont="1"/>
    <xf numFmtId="0" fontId="0" fillId="20" borderId="0" xfId="0" applyFont="1" applyFill="1"/>
    <xf numFmtId="0" fontId="0" fillId="0" borderId="0" xfId="0" applyFont="1"/>
    <xf numFmtId="0" fontId="9" fillId="21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1" fillId="22" borderId="0" xfId="0" applyFont="1" applyFill="1" applyAlignment="1">
      <alignment horizontal="center"/>
    </xf>
    <xf numFmtId="3" fontId="7" fillId="20" borderId="0" xfId="0" applyNumberFormat="1" applyFont="1" applyFill="1"/>
    <xf numFmtId="0" fontId="9" fillId="2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165" fontId="7" fillId="20" borderId="0" xfId="0" applyNumberFormat="1" applyFont="1" applyFill="1"/>
    <xf numFmtId="165" fontId="7" fillId="0" borderId="0" xfId="0" applyNumberFormat="1" applyFont="1"/>
    <xf numFmtId="0" fontId="9" fillId="24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165" fontId="7" fillId="24" borderId="0" xfId="0" applyNumberFormat="1" applyFont="1" applyFill="1"/>
    <xf numFmtId="10" fontId="9" fillId="26" borderId="0" xfId="0" applyNumberFormat="1" applyFont="1" applyFill="1" applyAlignment="1">
      <alignment horizontal="center"/>
    </xf>
    <xf numFmtId="10" fontId="9" fillId="27" borderId="0" xfId="0" applyNumberFormat="1" applyFont="1" applyFill="1" applyAlignment="1">
      <alignment horizontal="center"/>
    </xf>
    <xf numFmtId="10" fontId="7" fillId="26" borderId="0" xfId="0" applyNumberFormat="1" applyFont="1" applyFill="1"/>
    <xf numFmtId="10" fontId="7" fillId="0" borderId="0" xfId="0" applyNumberFormat="1" applyFont="1"/>
    <xf numFmtId="0" fontId="9" fillId="28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3" fontId="7" fillId="28" borderId="0" xfId="0" applyNumberFormat="1" applyFont="1" applyFill="1"/>
    <xf numFmtId="3" fontId="0" fillId="28" borderId="0" xfId="0" applyNumberFormat="1" applyFont="1" applyFill="1"/>
    <xf numFmtId="0" fontId="9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" fontId="7" fillId="16" borderId="0" xfId="0" applyNumberFormat="1" applyFont="1" applyFill="1"/>
    <xf numFmtId="0" fontId="8" fillId="10" borderId="0" xfId="0" applyFont="1" applyFill="1" applyAlignment="1">
      <alignment horizontal="center"/>
    </xf>
    <xf numFmtId="0" fontId="7" fillId="21" borderId="0" xfId="0" applyFont="1" applyFill="1"/>
    <xf numFmtId="0" fontId="13" fillId="19" borderId="0" xfId="0" applyFont="1" applyFill="1" applyAlignment="1">
      <alignment horizontal="center"/>
    </xf>
    <xf numFmtId="3" fontId="0" fillId="20" borderId="0" xfId="0" applyNumberFormat="1" applyFont="1" applyFill="1"/>
    <xf numFmtId="0" fontId="9" fillId="11" borderId="0" xfId="0" applyFont="1" applyFill="1" applyAlignment="1">
      <alignment horizontal="center"/>
    </xf>
    <xf numFmtId="0" fontId="14" fillId="15" borderId="0" xfId="0" applyFont="1" applyFill="1"/>
    <xf numFmtId="0" fontId="8" fillId="30" borderId="0" xfId="0" applyFont="1" applyFill="1" applyAlignment="1">
      <alignment horizontal="center"/>
    </xf>
    <xf numFmtId="3" fontId="7" fillId="0" borderId="0" xfId="9" applyNumberFormat="1" applyFont="1"/>
    <xf numFmtId="0" fontId="8" fillId="31" borderId="0" xfId="0" applyFont="1" applyFill="1" applyAlignment="1">
      <alignment horizontal="center"/>
    </xf>
    <xf numFmtId="0" fontId="8" fillId="32" borderId="0" xfId="0" applyFont="1" applyFill="1" applyAlignment="1">
      <alignment horizontal="center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0" fontId="8" fillId="19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8" fillId="3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12" fillId="29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48576"/>
  <sheetViews>
    <sheetView showRowColHeaders="0" tabSelected="1" zoomScale="120" workbookViewId="0">
      <pane xSplit="1" ySplit="2" topLeftCell="B10" activePane="bottomRight" state="frozen"/>
      <selection pane="topRight"/>
      <selection pane="bottomLeft"/>
      <selection pane="bottomRight" activeCell="M22" sqref="M22"/>
    </sheetView>
  </sheetViews>
  <sheetFormatPr defaultColWidth="9.26953125" defaultRowHeight="12.5" x14ac:dyDescent="0.25"/>
  <cols>
    <col min="1" max="1" width="12.81640625" customWidth="1"/>
    <col min="2" max="2" width="12" style="39" customWidth="1"/>
    <col min="3" max="3" width="11" style="39" customWidth="1"/>
    <col min="4" max="4" width="9.81640625" style="39" customWidth="1"/>
    <col min="5" max="5" width="11" style="39" customWidth="1"/>
    <col min="6" max="10" width="13.7265625" style="39" customWidth="1"/>
    <col min="11" max="11" width="14.7265625" style="39" customWidth="1"/>
    <col min="12" max="12" width="10.7265625" style="39" customWidth="1"/>
    <col min="13" max="13" width="11.26953125" style="39" customWidth="1"/>
    <col min="14" max="14" width="10.81640625" style="39" customWidth="1"/>
    <col min="15" max="120" width="9.1796875" style="39" bestFit="1"/>
    <col min="121" max="16384" width="9.26953125" style="39"/>
  </cols>
  <sheetData>
    <row r="1" spans="1:104" s="38" customFormat="1" ht="18.75" customHeight="1" x14ac:dyDescent="0.35">
      <c r="A1" s="1"/>
      <c r="B1" s="81" t="s">
        <v>1</v>
      </c>
      <c r="C1" s="81"/>
      <c r="D1" s="81"/>
      <c r="E1" s="81"/>
      <c r="F1" s="82" t="s">
        <v>6</v>
      </c>
      <c r="G1" s="82"/>
      <c r="H1" s="82"/>
      <c r="I1" s="82"/>
      <c r="J1" s="25" t="s">
        <v>11</v>
      </c>
      <c r="K1" s="83" t="s">
        <v>13</v>
      </c>
      <c r="L1" s="83"/>
      <c r="M1" s="83"/>
      <c r="N1" s="83"/>
    </row>
    <row r="2" spans="1:104" ht="15.75" customHeight="1" x14ac:dyDescent="0.35">
      <c r="A2" s="2" t="s">
        <v>0</v>
      </c>
      <c r="B2" s="4" t="s">
        <v>2</v>
      </c>
      <c r="C2" s="7" t="s">
        <v>3</v>
      </c>
      <c r="D2" s="10" t="s">
        <v>4</v>
      </c>
      <c r="E2" s="7" t="s">
        <v>5</v>
      </c>
      <c r="F2" s="15" t="s">
        <v>7</v>
      </c>
      <c r="G2" s="19" t="s">
        <v>8</v>
      </c>
      <c r="H2" s="21" t="s">
        <v>9</v>
      </c>
      <c r="I2" s="23" t="s">
        <v>10</v>
      </c>
      <c r="J2" s="26" t="s">
        <v>12</v>
      </c>
      <c r="K2" s="29" t="s">
        <v>7</v>
      </c>
      <c r="L2" s="32" t="s">
        <v>8</v>
      </c>
      <c r="M2" s="34" t="s">
        <v>9</v>
      </c>
      <c r="N2" s="36" t="s">
        <v>10</v>
      </c>
    </row>
    <row r="3" spans="1:104" ht="12.25" customHeight="1" x14ac:dyDescent="0.35">
      <c r="A3" s="2">
        <v>1</v>
      </c>
      <c r="B3" s="5">
        <v>214955</v>
      </c>
      <c r="C3" s="8">
        <v>215784.82500000001</v>
      </c>
      <c r="D3" s="11">
        <f t="shared" ref="D3:D16" si="0">(B3-C3)/C3</f>
        <v>-3.8456133326336159E-3</v>
      </c>
      <c r="E3" s="13">
        <f t="shared" ref="E3:E16" si="1">B3-C3</f>
        <v>-829.82500000001164</v>
      </c>
      <c r="F3" s="16">
        <f>IF(ISERROR('Racial Demographics'!C3/'Racial Demographics'!B3),"",'Racial Demographics'!C3/'Racial Demographics'!B3)</f>
        <v>0.49521527761624529</v>
      </c>
      <c r="G3" s="20">
        <f>'Racial Demographics'!E3</f>
        <v>0.19213323718917913</v>
      </c>
      <c r="H3" s="22">
        <f>'Racial Demographics'!G3</f>
        <v>0.19709241469144706</v>
      </c>
      <c r="I3" s="24">
        <f>'Racial Demographics'!H3</f>
        <v>0.50478472238375471</v>
      </c>
      <c r="J3" s="27">
        <f>IF(ISERROR('Voting Age'!B3/B3),"",'Voting Age'!B3/B3)</f>
        <v>0.80876462515410197</v>
      </c>
      <c r="K3" s="30">
        <f>IF(ISERROR('Voting Age'!C3/'Voting Age'!B3),"",'Voting Age'!C3/'Voting Age'!B3)</f>
        <v>0.52346877732271868</v>
      </c>
      <c r="L3" s="33">
        <f>IF(ISERROR('Voting Age'!D3/'Voting Age'!B3),"",'Voting Age'!D3/'Voting Age'!B3)</f>
        <v>0.18899268326354057</v>
      </c>
      <c r="M3" s="35">
        <f>IF(ISERROR('Voting Age'!E3/'Voting Age'!B3),"",'Voting Age'!E3/'Voting Age'!B3)</f>
        <v>0.17730431181261791</v>
      </c>
      <c r="N3" s="31">
        <f>IF(ISERROR('Voting Age'!L3/'Voting Age'!B3),"",'Voting Age'!L3/'Voting Age'!B3)</f>
        <v>0.47653122267728132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</row>
    <row r="4" spans="1:104" ht="14.5" x14ac:dyDescent="0.35">
      <c r="A4" s="3">
        <v>2</v>
      </c>
      <c r="B4" s="6">
        <v>216662</v>
      </c>
      <c r="C4" s="9">
        <v>215784.82500000001</v>
      </c>
      <c r="D4" s="12">
        <f t="shared" si="0"/>
        <v>4.0650448890462449E-3</v>
      </c>
      <c r="E4" s="14">
        <f t="shared" si="1"/>
        <v>877.17499999998836</v>
      </c>
      <c r="F4" s="17">
        <f>IF(ISERROR('Racial Demographics'!C4/'Racial Demographics'!B4),"",'Racial Demographics'!C4/'Racial Demographics'!B4)</f>
        <v>0.61444554190397949</v>
      </c>
      <c r="G4" s="17">
        <f>'Racial Demographics'!E4</f>
        <v>8.4324893151544802E-2</v>
      </c>
      <c r="H4" s="17">
        <f>'Racial Demographics'!G4</f>
        <v>0.15077863215515411</v>
      </c>
      <c r="I4" s="17">
        <f>'Racial Demographics'!H4</f>
        <v>0.38555445809602051</v>
      </c>
      <c r="J4" s="17">
        <f>IF(ISERROR('Voting Age'!B4/B4),"",'Voting Age'!B4/B4)</f>
        <v>0.82483776573649281</v>
      </c>
      <c r="K4" s="17">
        <f>IF(ISERROR('Voting Age'!C4/'Voting Age'!B4),"",'Voting Age'!C4/'Voting Age'!B4)</f>
        <v>0.63298286059615805</v>
      </c>
      <c r="L4" s="17">
        <f>IF(ISERROR('Voting Age'!D4/'Voting Age'!B4),"",'Voting Age'!D4/'Voting Age'!B4)</f>
        <v>8.4516342027071645E-2</v>
      </c>
      <c r="M4" s="17">
        <f>IF(ISERROR('Voting Age'!E4/'Voting Age'!B4),"",'Voting Age'!E4/'Voting Age'!B4)</f>
        <v>0.13699212695357307</v>
      </c>
      <c r="N4" s="17">
        <f>IF(ISERROR('Voting Age'!L4/'Voting Age'!B4),"",'Voting Age'!L4/'Voting Age'!B4)</f>
        <v>0.36701713940384195</v>
      </c>
      <c r="O4" s="37"/>
      <c r="P4" s="37"/>
    </row>
    <row r="5" spans="1:104" ht="14.5" x14ac:dyDescent="0.35">
      <c r="A5" s="3">
        <v>3</v>
      </c>
      <c r="B5" s="5">
        <v>212660</v>
      </c>
      <c r="C5" s="8">
        <v>215784.82500000001</v>
      </c>
      <c r="D5" s="11">
        <f t="shared" si="0"/>
        <v>-1.4481208305542391E-2</v>
      </c>
      <c r="E5" s="13">
        <f t="shared" si="1"/>
        <v>-3124.8250000000116</v>
      </c>
      <c r="F5" s="18">
        <f>IF(ISERROR('Racial Demographics'!C5/'Racial Demographics'!B5),"",'Racial Demographics'!C5/'Racial Demographics'!B5)</f>
        <v>0.45910843600112855</v>
      </c>
      <c r="G5" s="18">
        <f>'Racial Demographics'!E5</f>
        <v>5.894855638107778E-2</v>
      </c>
      <c r="H5" s="18">
        <f>'Racial Demographics'!G5</f>
        <v>0.24884792626728111</v>
      </c>
      <c r="I5" s="18">
        <f>'Racial Demographics'!H5</f>
        <v>0.54089156399887139</v>
      </c>
      <c r="J5" s="28">
        <f>IF(ISERROR('Voting Age'!B5/B5),"",'Voting Age'!B5/B5)</f>
        <v>0.76891281858365468</v>
      </c>
      <c r="K5" s="31">
        <f>IF(ISERROR('Voting Age'!C5/'Voting Age'!B5),"",'Voting Age'!C5/'Voting Age'!B5)</f>
        <v>0.48058000085618008</v>
      </c>
      <c r="L5" s="31">
        <f>IF(ISERROR('Voting Age'!D5/'Voting Age'!B5),"",'Voting Age'!D5/'Voting Age'!B5)</f>
        <v>5.7816618455573426E-2</v>
      </c>
      <c r="M5" s="31">
        <f>IF(ISERROR('Voting Age'!E5/'Voting Age'!B5),"",'Voting Age'!E5/'Voting Age'!B5)</f>
        <v>0.22616608670658098</v>
      </c>
      <c r="N5" s="31">
        <f>IF(ISERROR('Voting Age'!L5/'Voting Age'!B5),"",'Voting Age'!L5/'Voting Age'!B5)</f>
        <v>0.51941999914381987</v>
      </c>
      <c r="O5" s="37"/>
      <c r="P5" s="37"/>
    </row>
    <row r="6" spans="1:104" ht="14.5" x14ac:dyDescent="0.35">
      <c r="A6" s="3">
        <v>4</v>
      </c>
      <c r="B6" s="6">
        <v>211704</v>
      </c>
      <c r="C6" s="9">
        <v>215784.82500000001</v>
      </c>
      <c r="D6" s="12">
        <f t="shared" si="0"/>
        <v>-1.8911547649377157E-2</v>
      </c>
      <c r="E6" s="14">
        <f t="shared" si="1"/>
        <v>-4080.8250000000116</v>
      </c>
      <c r="F6" s="17">
        <f>IF(ISERROR('Racial Demographics'!C6/'Racial Demographics'!B6),"",'Racial Demographics'!C6/'Racial Demographics'!B6)</f>
        <v>0.46094074745871594</v>
      </c>
      <c r="G6" s="17">
        <f>'Racial Demographics'!E6</f>
        <v>0.18877772739296375</v>
      </c>
      <c r="H6" s="17">
        <f>'Racial Demographics'!G6</f>
        <v>0.21648622605146808</v>
      </c>
      <c r="I6" s="17">
        <f>'Racial Demographics'!H6</f>
        <v>0.53905925254128406</v>
      </c>
      <c r="J6" s="17">
        <f>IF(ISERROR('Voting Age'!B6/B6),"",'Voting Age'!B6/B6)</f>
        <v>0.75684446207912937</v>
      </c>
      <c r="K6" s="17">
        <f>IF(ISERROR('Voting Age'!C6/'Voting Age'!B6),"",'Voting Age'!C6/'Voting Age'!B6)</f>
        <v>0.4833829504390646</v>
      </c>
      <c r="L6" s="17">
        <f>IF(ISERROR('Voting Age'!D6/'Voting Age'!B6),"",'Voting Age'!D6/'Voting Age'!B6)</f>
        <v>0.18935010953210132</v>
      </c>
      <c r="M6" s="17">
        <f>IF(ISERROR('Voting Age'!E6/'Voting Age'!B6),"",'Voting Age'!E6/'Voting Age'!B6)</f>
        <v>0.19654615014947543</v>
      </c>
      <c r="N6" s="17">
        <f>IF(ISERROR('Voting Age'!L6/'Voting Age'!B6),"",'Voting Age'!L6/'Voting Age'!B6)</f>
        <v>0.51661704956093546</v>
      </c>
      <c r="O6" s="37"/>
      <c r="P6" s="37"/>
    </row>
    <row r="7" spans="1:104" ht="14.5" x14ac:dyDescent="0.35">
      <c r="A7" s="3">
        <v>5</v>
      </c>
      <c r="B7" s="5">
        <v>216606</v>
      </c>
      <c r="C7" s="8">
        <v>215784.82500000001</v>
      </c>
      <c r="D7" s="11">
        <f t="shared" si="0"/>
        <v>3.8055271032149192E-3</v>
      </c>
      <c r="E7" s="13">
        <f t="shared" si="1"/>
        <v>821.17499999998836</v>
      </c>
      <c r="F7" s="18">
        <f>IF(ISERROR('Racial Demographics'!C7/'Racial Demographics'!B7),"",'Racial Demographics'!C7/'Racial Demographics'!B7)</f>
        <v>0.53152728917943182</v>
      </c>
      <c r="G7" s="18">
        <f>'Racial Demographics'!E7</f>
        <v>9.0957775869551172E-2</v>
      </c>
      <c r="H7" s="18">
        <f>'Racial Demographics'!G7</f>
        <v>0.1437402472692354</v>
      </c>
      <c r="I7" s="18">
        <f>'Racial Demographics'!H7</f>
        <v>0.46847271082056824</v>
      </c>
      <c r="J7" s="28">
        <f>IF(ISERROR('Voting Age'!B7/B7),"",'Voting Age'!B7/B7)</f>
        <v>0.75837696093367679</v>
      </c>
      <c r="K7" s="31">
        <f>IF(ISERROR('Voting Age'!C7/'Voting Age'!B7),"",'Voting Age'!C7/'Voting Age'!B7)</f>
        <v>0.55014640619958721</v>
      </c>
      <c r="L7" s="31">
        <f>IF(ISERROR('Voting Age'!D7/'Voting Age'!B7),"",'Voting Age'!D7/'Voting Age'!B7)</f>
        <v>8.7630654597032911E-2</v>
      </c>
      <c r="M7" s="31">
        <f>IF(ISERROR('Voting Age'!E7/'Voting Age'!B7),"",'Voting Age'!E7/'Voting Age'!B7)</f>
        <v>0.13384144299898337</v>
      </c>
      <c r="N7" s="31">
        <f>IF(ISERROR('Voting Age'!L7/'Voting Age'!B7),"",'Voting Age'!L7/'Voting Age'!B7)</f>
        <v>0.44985359380041273</v>
      </c>
      <c r="O7" s="37"/>
      <c r="P7" s="37"/>
    </row>
    <row r="8" spans="1:104" ht="14.5" x14ac:dyDescent="0.35">
      <c r="A8" s="3">
        <v>6</v>
      </c>
      <c r="B8" s="6">
        <v>215169</v>
      </c>
      <c r="C8" s="9">
        <v>215784.82500000001</v>
      </c>
      <c r="D8" s="12">
        <f t="shared" si="0"/>
        <v>-2.8538846510639086E-3</v>
      </c>
      <c r="E8" s="14">
        <f t="shared" si="1"/>
        <v>-615.82500000001164</v>
      </c>
      <c r="F8" s="17">
        <f>IF(ISERROR('Racial Demographics'!C8/'Racial Demographics'!B8),"",'Racial Demographics'!C8/'Racial Demographics'!B8)</f>
        <v>0.54506457714633616</v>
      </c>
      <c r="G8" s="17">
        <f>'Racial Demographics'!E8</f>
        <v>5.4236437405016519E-2</v>
      </c>
      <c r="H8" s="17">
        <f>'Racial Demographics'!G8</f>
        <v>0.10418322341973053</v>
      </c>
      <c r="I8" s="17">
        <f>'Racial Demographics'!H8</f>
        <v>0.45493542285366384</v>
      </c>
      <c r="J8" s="17">
        <f>IF(ISERROR('Voting Age'!B8/B8),"",'Voting Age'!B8/B8)</f>
        <v>0.7706407521529588</v>
      </c>
      <c r="K8" s="17">
        <f>IF(ISERROR('Voting Age'!C8/'Voting Age'!B8),"",'Voting Age'!C8/'Voting Age'!B8)</f>
        <v>0.5670252927908912</v>
      </c>
      <c r="L8" s="17">
        <f>IF(ISERROR('Voting Age'!D8/'Voting Age'!B8),"",'Voting Age'!D8/'Voting Age'!B8)</f>
        <v>5.5162889432992801E-2</v>
      </c>
      <c r="M8" s="17">
        <f>IF(ISERROR('Voting Age'!E8/'Voting Age'!B8),"",'Voting Age'!E8/'Voting Age'!B8)</f>
        <v>9.5435959907850781E-2</v>
      </c>
      <c r="N8" s="17">
        <f>IF(ISERROR('Voting Age'!L8/'Voting Age'!B8),"",'Voting Age'!L8/'Voting Age'!B8)</f>
        <v>0.4329747072091088</v>
      </c>
      <c r="O8" s="37"/>
      <c r="P8" s="37"/>
    </row>
    <row r="9" spans="1:104" ht="14.5" x14ac:dyDescent="0.35">
      <c r="A9" s="3">
        <v>7</v>
      </c>
      <c r="B9" s="5">
        <v>219596</v>
      </c>
      <c r="C9" s="8">
        <v>215784.82500000001</v>
      </c>
      <c r="D9" s="11">
        <f t="shared" si="0"/>
        <v>1.7661923168137465E-2</v>
      </c>
      <c r="E9" s="13">
        <f t="shared" si="1"/>
        <v>3811.1749999999884</v>
      </c>
      <c r="F9" s="18">
        <f>IF(ISERROR('Racial Demographics'!C9/'Racial Demographics'!B9),"",'Racial Demographics'!C9/'Racial Demographics'!B9)</f>
        <v>0.54304267837301223</v>
      </c>
      <c r="G9" s="18">
        <f>'Racial Demographics'!E9</f>
        <v>7.1736279349350632E-2</v>
      </c>
      <c r="H9" s="18">
        <f>'Racial Demographics'!G9</f>
        <v>0.13562633199147525</v>
      </c>
      <c r="I9" s="18">
        <f>'Racial Demographics'!H9</f>
        <v>0.45695732162698777</v>
      </c>
      <c r="J9" s="28">
        <f>IF(ISERROR('Voting Age'!B9/B9),"",'Voting Age'!B9/B9)</f>
        <v>0.77776006848940782</v>
      </c>
      <c r="K9" s="31">
        <f>IF(ISERROR('Voting Age'!C9/'Voting Age'!B9),"",'Voting Age'!C9/'Voting Age'!B9)</f>
        <v>0.57048005480318276</v>
      </c>
      <c r="L9" s="31">
        <f>IF(ISERROR('Voting Age'!D9/'Voting Age'!B9),"",'Voting Age'!D9/'Voting Age'!B9)</f>
        <v>7.0424431914656929E-2</v>
      </c>
      <c r="M9" s="31">
        <f>IF(ISERROR('Voting Age'!E9/'Voting Age'!B9),"",'Voting Age'!E9/'Voting Age'!B9)</f>
        <v>0.12119349153653838</v>
      </c>
      <c r="N9" s="31">
        <f>IF(ISERROR('Voting Age'!L9/'Voting Age'!B9),"",'Voting Age'!L9/'Voting Age'!B9)</f>
        <v>0.42951994519681719</v>
      </c>
      <c r="O9" s="37"/>
      <c r="P9" s="37"/>
    </row>
    <row r="10" spans="1:104" ht="14.5" x14ac:dyDescent="0.35">
      <c r="A10" s="3">
        <v>8</v>
      </c>
      <c r="B10" s="6">
        <v>214741</v>
      </c>
      <c r="C10" s="9">
        <v>215784.82500000001</v>
      </c>
      <c r="D10" s="12">
        <f t="shared" si="0"/>
        <v>-4.8373420142033231E-3</v>
      </c>
      <c r="E10" s="14">
        <f t="shared" si="1"/>
        <v>-1043.8250000000116</v>
      </c>
      <c r="F10" s="17">
        <f>IF(ISERROR('Racial Demographics'!C10/'Racial Demographics'!B10),"",'Racial Demographics'!C10/'Racial Demographics'!B10)</f>
        <v>0.49514531458827143</v>
      </c>
      <c r="G10" s="17">
        <f>'Racial Demographics'!E10</f>
        <v>0.10186224335362135</v>
      </c>
      <c r="H10" s="17">
        <f>'Racial Demographics'!G10</f>
        <v>0.18020312841981737</v>
      </c>
      <c r="I10" s="17">
        <f>'Racial Demographics'!H10</f>
        <v>0.50485468541172851</v>
      </c>
      <c r="J10" s="17">
        <f>IF(ISERROR('Voting Age'!B10/B10),"",'Voting Age'!B10/B10)</f>
        <v>0.74188906636366603</v>
      </c>
      <c r="K10" s="17">
        <f>IF(ISERROR('Voting Age'!C10/'Voting Age'!B10),"",'Voting Age'!C10/'Voting Age'!B10)</f>
        <v>0.51365228416837194</v>
      </c>
      <c r="L10" s="17">
        <f>IF(ISERROR('Voting Age'!D10/'Voting Age'!B10),"",'Voting Age'!D10/'Voting Age'!B10)</f>
        <v>0.10063773428575015</v>
      </c>
      <c r="M10" s="17">
        <f>IF(ISERROR('Voting Age'!E10/'Voting Age'!B10),"",'Voting Age'!E10/'Voting Age'!B10)</f>
        <v>0.16446765507111741</v>
      </c>
      <c r="N10" s="17">
        <f>IF(ISERROR('Voting Age'!L10/'Voting Age'!B10),"",'Voting Age'!L10/'Voting Age'!B10)</f>
        <v>0.48634771583162811</v>
      </c>
      <c r="O10" s="37"/>
      <c r="P10" s="37"/>
    </row>
    <row r="11" spans="1:104" ht="14.5" x14ac:dyDescent="0.35">
      <c r="A11" s="3">
        <v>9</v>
      </c>
      <c r="B11" s="5">
        <v>217606</v>
      </c>
      <c r="C11" s="8">
        <v>215784.82500000001</v>
      </c>
      <c r="D11" s="11">
        <f t="shared" si="0"/>
        <v>8.4397732787742982E-3</v>
      </c>
      <c r="E11" s="13">
        <f t="shared" si="1"/>
        <v>1821.1749999999884</v>
      </c>
      <c r="F11" s="18">
        <f>IF(ISERROR('Racial Demographics'!C11/'Racial Demographics'!B11),"",'Racial Demographics'!C11/'Racial Demographics'!B11)</f>
        <v>0.64946279054805478</v>
      </c>
      <c r="G11" s="18">
        <f>'Racial Demographics'!E11</f>
        <v>6.4814389309118314E-2</v>
      </c>
      <c r="H11" s="18">
        <f>'Racial Demographics'!G11</f>
        <v>0.13898513827743719</v>
      </c>
      <c r="I11" s="18">
        <f>'Racial Demographics'!H11</f>
        <v>0.35053720945194528</v>
      </c>
      <c r="J11" s="28">
        <f>IF(ISERROR('Voting Age'!B11/B11),"",'Voting Age'!B11/B11)</f>
        <v>0.74758968043160579</v>
      </c>
      <c r="K11" s="31">
        <f>IF(ISERROR('Voting Age'!C11/'Voting Age'!B11),"",'Voting Age'!C11/'Voting Age'!B11)</f>
        <v>0.67293459552495694</v>
      </c>
      <c r="L11" s="31">
        <f>IF(ISERROR('Voting Age'!D11/'Voting Age'!B11),"",'Voting Age'!D11/'Voting Age'!B11)</f>
        <v>6.5275387263339077E-2</v>
      </c>
      <c r="M11" s="31">
        <f>IF(ISERROR('Voting Age'!E11/'Voting Age'!B11),"",'Voting Age'!E11/'Voting Age'!B11)</f>
        <v>0.12396115072535038</v>
      </c>
      <c r="N11" s="31">
        <f>IF(ISERROR('Voting Age'!L11/'Voting Age'!B11),"",'Voting Age'!L11/'Voting Age'!B11)</f>
        <v>0.32706540447504301</v>
      </c>
      <c r="O11" s="37"/>
      <c r="P11" s="37"/>
    </row>
    <row r="12" spans="1:104" ht="14.5" x14ac:dyDescent="0.35">
      <c r="A12" s="3">
        <v>10</v>
      </c>
      <c r="B12" s="6">
        <v>212876</v>
      </c>
      <c r="C12" s="9">
        <v>215784.82500000001</v>
      </c>
      <c r="D12" s="12">
        <f t="shared" si="0"/>
        <v>-1.3480211131621565E-2</v>
      </c>
      <c r="E12" s="14">
        <f t="shared" si="1"/>
        <v>-2908.8250000000116</v>
      </c>
      <c r="F12" s="17">
        <f>IF(ISERROR('Racial Demographics'!C12/'Racial Demographics'!B12),"",'Racial Demographics'!C12/'Racial Demographics'!B12)</f>
        <v>0.4343749412803698</v>
      </c>
      <c r="G12" s="17">
        <f>'Racial Demographics'!E12</f>
        <v>7.9393637610627787E-2</v>
      </c>
      <c r="H12" s="17">
        <f>'Racial Demographics'!G12</f>
        <v>0.14111971288449615</v>
      </c>
      <c r="I12" s="17">
        <f>'Racial Demographics'!H12</f>
        <v>0.5656250587196302</v>
      </c>
      <c r="J12" s="17">
        <f>IF(ISERROR('Voting Age'!B12/B12),"",'Voting Age'!B12/B12)</f>
        <v>0.69333790563520548</v>
      </c>
      <c r="K12" s="17">
        <f>IF(ISERROR('Voting Age'!C12/'Voting Age'!B12),"",'Voting Age'!C12/'Voting Age'!B12)</f>
        <v>0.45416172634574342</v>
      </c>
      <c r="L12" s="17">
        <f>IF(ISERROR('Voting Age'!D12/'Voting Age'!B12),"",'Voting Age'!D12/'Voting Age'!B12)</f>
        <v>8.2225007622209426E-2</v>
      </c>
      <c r="M12" s="17">
        <f>IF(ISERROR('Voting Age'!E12/'Voting Age'!B12),"",'Voting Age'!E12/'Voting Age'!B12)</f>
        <v>0.1357701819167316</v>
      </c>
      <c r="N12" s="17">
        <f>IF(ISERROR('Voting Age'!L12/'Voting Age'!B12),"",'Voting Age'!L12/'Voting Age'!B12)</f>
        <v>0.54583827365425663</v>
      </c>
      <c r="O12" s="37"/>
      <c r="P12" s="37"/>
    </row>
    <row r="13" spans="1:104" ht="14.5" x14ac:dyDescent="0.35">
      <c r="A13" s="3">
        <v>11</v>
      </c>
      <c r="B13" s="5">
        <v>217357</v>
      </c>
      <c r="C13" s="8">
        <v>215784.82500000001</v>
      </c>
      <c r="D13" s="11">
        <f t="shared" si="0"/>
        <v>7.2858459810600136E-3</v>
      </c>
      <c r="E13" s="13">
        <f t="shared" si="1"/>
        <v>1572.1749999999884</v>
      </c>
      <c r="F13" s="18">
        <f>IF(ISERROR('Racial Demographics'!C13/'Racial Demographics'!B13),"",'Racial Demographics'!C13/'Racial Demographics'!B13)</f>
        <v>0.37874096532432816</v>
      </c>
      <c r="G13" s="18">
        <f>'Racial Demographics'!E13</f>
        <v>0.16139346788923292</v>
      </c>
      <c r="H13" s="18">
        <f>'Racial Demographics'!G13</f>
        <v>0.3568691139461807</v>
      </c>
      <c r="I13" s="18">
        <f>'Racial Demographics'!H13</f>
        <v>0.62125903467567178</v>
      </c>
      <c r="J13" s="28">
        <f>IF(ISERROR('Voting Age'!B13/B13),"",'Voting Age'!B13/B13)</f>
        <v>0.73844412648315905</v>
      </c>
      <c r="K13" s="31">
        <f>IF(ISERROR('Voting Age'!C13/'Voting Age'!B13),"",'Voting Age'!C13/'Voting Age'!B13)</f>
        <v>0.40922457727436978</v>
      </c>
      <c r="L13" s="31">
        <f>IF(ISERROR('Voting Age'!D13/'Voting Age'!B13),"",'Voting Age'!D13/'Voting Age'!B13)</f>
        <v>0.16339576090613436</v>
      </c>
      <c r="M13" s="31">
        <f>IF(ISERROR('Voting Age'!E13/'Voting Age'!B13),"",'Voting Age'!E13/'Voting Age'!B13)</f>
        <v>0.32315925884390617</v>
      </c>
      <c r="N13" s="31">
        <f>IF(ISERROR('Voting Age'!L13/'Voting Age'!B13),"",'Voting Age'!L13/'Voting Age'!B13)</f>
        <v>0.59077542272563022</v>
      </c>
      <c r="O13" s="37"/>
      <c r="P13" s="37"/>
    </row>
    <row r="14" spans="1:104" ht="14.5" x14ac:dyDescent="0.35">
      <c r="A14" s="3">
        <v>12</v>
      </c>
      <c r="B14" s="6">
        <v>218137</v>
      </c>
      <c r="C14" s="9">
        <v>215784.82500000001</v>
      </c>
      <c r="D14" s="12">
        <f t="shared" si="0"/>
        <v>1.090055799799633E-2</v>
      </c>
      <c r="E14" s="14">
        <f t="shared" si="1"/>
        <v>2352.1749999999884</v>
      </c>
      <c r="F14" s="17">
        <f>IF(ISERROR('Racial Demographics'!C14/'Racial Demographics'!B14),"",'Racial Demographics'!C14/'Racial Demographics'!B14)</f>
        <v>0.37089993902914226</v>
      </c>
      <c r="G14" s="17">
        <f>'Racial Demographics'!E14</f>
        <v>0.27363079165845317</v>
      </c>
      <c r="H14" s="17">
        <f>'Racial Demographics'!G14</f>
        <v>0.23934499878516713</v>
      </c>
      <c r="I14" s="17">
        <f>'Racial Demographics'!H14</f>
        <v>0.6291000609708578</v>
      </c>
      <c r="J14" s="17">
        <f>IF(ISERROR('Voting Age'!B14/B14),"",'Voting Age'!B14/B14)</f>
        <v>0.73042629173409368</v>
      </c>
      <c r="K14" s="17">
        <f>IF(ISERROR('Voting Age'!C14/'Voting Age'!B14),"",'Voting Age'!C14/'Voting Age'!B14)</f>
        <v>0.39502174690742031</v>
      </c>
      <c r="L14" s="17">
        <f>IF(ISERROR('Voting Age'!D14/'Voting Age'!B14),"",'Voting Age'!D14/'Voting Age'!B14)</f>
        <v>0.27571187387421314</v>
      </c>
      <c r="M14" s="17">
        <f>IF(ISERROR('Voting Age'!E14/'Voting Age'!B14),"",'Voting Age'!E14/'Voting Age'!B14)</f>
        <v>0.21832890863788418</v>
      </c>
      <c r="N14" s="17">
        <f>IF(ISERROR('Voting Age'!L14/'Voting Age'!B14),"",'Voting Age'!L14/'Voting Age'!B14)</f>
        <v>0.60497825309257969</v>
      </c>
      <c r="O14" s="37"/>
      <c r="P14" s="37"/>
    </row>
    <row r="15" spans="1:104" ht="14.5" x14ac:dyDescent="0.35">
      <c r="A15" s="3">
        <v>13</v>
      </c>
      <c r="B15" s="5">
        <v>217165</v>
      </c>
      <c r="C15" s="8">
        <v>215784.82500000001</v>
      </c>
      <c r="D15" s="11">
        <f t="shared" si="0"/>
        <v>6.3960707153526124E-3</v>
      </c>
      <c r="E15" s="13">
        <f t="shared" si="1"/>
        <v>1380.1749999999884</v>
      </c>
      <c r="F15" s="18">
        <f>IF(ISERROR('Racial Demographics'!C15/'Racial Demographics'!B15),"",'Racial Demographics'!C15/'Racial Demographics'!B15)</f>
        <v>0.59029769990560177</v>
      </c>
      <c r="G15" s="18">
        <f>'Racial Demographics'!E15</f>
        <v>0.19026546635047084</v>
      </c>
      <c r="H15" s="18">
        <f>'Racial Demographics'!G15</f>
        <v>0.13932263486289226</v>
      </c>
      <c r="I15" s="18">
        <f>'Racial Demographics'!H15</f>
        <v>0.40970230009439829</v>
      </c>
      <c r="J15" s="28">
        <f>IF(ISERROR('Voting Age'!B15/B15),"",'Voting Age'!B15/B15)</f>
        <v>0.74721985586996065</v>
      </c>
      <c r="K15" s="31">
        <f>IF(ISERROR('Voting Age'!C15/'Voting Age'!B15),"",'Voting Age'!C15/'Voting Age'!B15)</f>
        <v>0.62392309114438893</v>
      </c>
      <c r="L15" s="31">
        <f>IF(ISERROR('Voting Age'!D15/'Voting Age'!B15),"",'Voting Age'!D15/'Voting Age'!B15)</f>
        <v>0.18683675355888335</v>
      </c>
      <c r="M15" s="31">
        <f>IF(ISERROR('Voting Age'!E15/'Voting Age'!B15),"",'Voting Age'!E15/'Voting Age'!B15)</f>
        <v>0.11870955814383435</v>
      </c>
      <c r="N15" s="31">
        <f>IF(ISERROR('Voting Age'!L15/'Voting Age'!B15),"",'Voting Age'!L15/'Voting Age'!B15)</f>
        <v>0.37607690885561101</v>
      </c>
      <c r="O15" s="37"/>
      <c r="P15" s="37"/>
    </row>
    <row r="16" spans="1:104" ht="14.5" x14ac:dyDescent="0.35">
      <c r="A16" s="3">
        <v>14</v>
      </c>
      <c r="B16" s="6">
        <v>178680</v>
      </c>
      <c r="C16" s="9">
        <v>215784.82500000001</v>
      </c>
      <c r="D16" s="12">
        <f t="shared" si="0"/>
        <v>-0.1719528933510501</v>
      </c>
      <c r="E16" s="14">
        <f t="shared" si="1"/>
        <v>-37104.825000000012</v>
      </c>
      <c r="F16" s="17">
        <f>IF(ISERROR('Racial Demographics'!C16/'Racial Demographics'!B16),"",'Racial Demographics'!C16/'Racial Demographics'!B16)</f>
        <v>0.77411573763152008</v>
      </c>
      <c r="G16" s="17">
        <f>'Racial Demographics'!E16</f>
        <v>7.697000223863891E-2</v>
      </c>
      <c r="H16" s="17">
        <f>'Racial Demographics'!G16</f>
        <v>0.10269755988359078</v>
      </c>
      <c r="I16" s="17">
        <f>'Racial Demographics'!H16</f>
        <v>0.22588426236847997</v>
      </c>
      <c r="J16" s="17">
        <f>IF(ISERROR('Voting Age'!B16/B16),"",'Voting Age'!B16/B16)</f>
        <v>0.77399261249160511</v>
      </c>
      <c r="K16" s="17">
        <f>IF(ISERROR('Voting Age'!C16/'Voting Age'!B16),"",'Voting Age'!C16/'Voting Age'!B16)</f>
        <v>0.79657548609152762</v>
      </c>
      <c r="L16" s="17">
        <f>IF(ISERROR('Voting Age'!D16/'Voting Age'!B16),"",'Voting Age'!D16/'Voting Age'!B16)</f>
        <v>7.8714650353948382E-2</v>
      </c>
      <c r="M16" s="17">
        <f>IF(ISERROR('Voting Age'!E16/'Voting Age'!B16),"",'Voting Age'!E16/'Voting Age'!B16)</f>
        <v>8.3913606224285411E-2</v>
      </c>
      <c r="N16" s="17">
        <f>IF(ISERROR('Voting Age'!L16/'Voting Age'!B16),"",'Voting Age'!L16/'Voting Age'!B16)</f>
        <v>0.20342451390847235</v>
      </c>
      <c r="O16" s="37"/>
      <c r="P16" s="37"/>
    </row>
    <row r="17" spans="16:16" x14ac:dyDescent="0.25">
      <c r="P17" s="37"/>
    </row>
    <row r="18" spans="16:16" x14ac:dyDescent="0.25">
      <c r="P18" s="37"/>
    </row>
    <row r="19" spans="16:16" x14ac:dyDescent="0.25">
      <c r="P19" s="37"/>
    </row>
    <row r="20" spans="16:16" x14ac:dyDescent="0.25">
      <c r="P20" s="37"/>
    </row>
    <row r="21" spans="16:16" x14ac:dyDescent="0.25">
      <c r="P21" s="37"/>
    </row>
    <row r="22" spans="16:16" x14ac:dyDescent="0.25">
      <c r="P22" s="37"/>
    </row>
    <row r="23" spans="16:16" x14ac:dyDescent="0.25">
      <c r="P23" s="37"/>
    </row>
    <row r="24" spans="16:16" x14ac:dyDescent="0.25">
      <c r="P24" s="37"/>
    </row>
    <row r="25" spans="16:16" x14ac:dyDescent="0.25">
      <c r="P25" s="37"/>
    </row>
    <row r="26" spans="16:16" x14ac:dyDescent="0.25">
      <c r="P26" s="37"/>
    </row>
    <row r="27" spans="16:16" x14ac:dyDescent="0.25">
      <c r="P27" s="37"/>
    </row>
    <row r="28" spans="16:16" x14ac:dyDescent="0.25">
      <c r="P28" s="37"/>
    </row>
    <row r="29" spans="16:16" x14ac:dyDescent="0.25">
      <c r="P29" s="37"/>
    </row>
    <row r="30" spans="16:16" x14ac:dyDescent="0.25">
      <c r="P30" s="37"/>
    </row>
    <row r="31" spans="16:16" x14ac:dyDescent="0.25">
      <c r="P31" s="37"/>
    </row>
    <row r="32" spans="16:16" x14ac:dyDescent="0.25">
      <c r="P32" s="37"/>
    </row>
    <row r="33" spans="16:16" x14ac:dyDescent="0.25">
      <c r="P33" s="37"/>
    </row>
    <row r="34" spans="16:16" x14ac:dyDescent="0.25">
      <c r="P34" s="37"/>
    </row>
    <row r="35" spans="16:16" x14ac:dyDescent="0.25">
      <c r="P35" s="37"/>
    </row>
    <row r="36" spans="16:16" x14ac:dyDescent="0.25">
      <c r="P36" s="37"/>
    </row>
    <row r="37" spans="16:16" x14ac:dyDescent="0.25">
      <c r="P37" s="37"/>
    </row>
    <row r="38" spans="16:16" x14ac:dyDescent="0.25">
      <c r="P38" s="37"/>
    </row>
    <row r="39" spans="16:16" x14ac:dyDescent="0.25">
      <c r="P39" s="37"/>
    </row>
    <row r="40" spans="16:16" x14ac:dyDescent="0.25">
      <c r="P40" s="37"/>
    </row>
    <row r="41" spans="16:16" x14ac:dyDescent="0.25">
      <c r="P41" s="37"/>
    </row>
    <row r="42" spans="16:16" x14ac:dyDescent="0.25">
      <c r="P42" s="37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3">
    <mergeCell ref="B1:E1"/>
    <mergeCell ref="F1:I1"/>
    <mergeCell ref="K1:N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48576"/>
  <sheetViews>
    <sheetView zoomScale="120" workbookViewId="0">
      <pane xSplit="1" ySplit="2" topLeftCell="B10" activePane="bottomRight" state="frozen"/>
      <selection pane="topRight"/>
      <selection pane="bottomLeft"/>
      <selection pane="bottomRight" activeCell="M24" sqref="M2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5" width="11.26953125" customWidth="1"/>
    <col min="16" max="16" width="12.1796875" customWidth="1"/>
    <col min="17" max="253" width="9.1796875" bestFit="1"/>
  </cols>
  <sheetData>
    <row r="1" spans="1:253" ht="15" customHeight="1" x14ac:dyDescent="0.35">
      <c r="A1" s="40" t="s">
        <v>0</v>
      </c>
      <c r="B1" s="41" t="s">
        <v>14</v>
      </c>
      <c r="C1" s="84" t="s">
        <v>14</v>
      </c>
      <c r="D1" s="84"/>
      <c r="E1" s="44"/>
      <c r="F1" s="48" t="s">
        <v>14</v>
      </c>
      <c r="G1" s="48"/>
      <c r="H1" s="51"/>
      <c r="I1" s="85" t="s">
        <v>14</v>
      </c>
      <c r="J1" s="85"/>
      <c r="K1" s="85"/>
      <c r="L1" s="85"/>
      <c r="M1" s="85"/>
      <c r="N1" s="55"/>
      <c r="O1" s="55"/>
      <c r="P1" s="59" t="s">
        <v>14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</row>
    <row r="2" spans="1:253" ht="17.25" customHeight="1" x14ac:dyDescent="0.35">
      <c r="A2" s="40"/>
      <c r="B2" s="42" t="s">
        <v>15</v>
      </c>
      <c r="C2" s="45" t="s">
        <v>16</v>
      </c>
      <c r="D2" s="45" t="s">
        <v>17</v>
      </c>
      <c r="E2" s="45" t="s">
        <v>18</v>
      </c>
      <c r="F2" s="49" t="s">
        <v>9</v>
      </c>
      <c r="G2" s="49" t="s">
        <v>19</v>
      </c>
      <c r="H2" s="52" t="s">
        <v>20</v>
      </c>
      <c r="I2" s="56" t="s">
        <v>21</v>
      </c>
      <c r="J2" s="56" t="s">
        <v>22</v>
      </c>
      <c r="K2" s="56" t="s">
        <v>23</v>
      </c>
      <c r="L2" s="56" t="s">
        <v>24</v>
      </c>
      <c r="M2" s="56" t="s">
        <v>25</v>
      </c>
      <c r="N2" s="56" t="s">
        <v>26</v>
      </c>
      <c r="O2" s="56" t="s">
        <v>27</v>
      </c>
      <c r="P2" s="60" t="s">
        <v>10</v>
      </c>
    </row>
    <row r="3" spans="1:253" ht="12.25" customHeight="1" x14ac:dyDescent="0.35">
      <c r="A3" s="40">
        <v>1</v>
      </c>
      <c r="B3" s="43">
        <f>'Population Totals'!B3</f>
        <v>214955</v>
      </c>
      <c r="C3" s="43">
        <v>106449</v>
      </c>
      <c r="D3" s="43">
        <v>41300</v>
      </c>
      <c r="E3" s="46">
        <f t="shared" ref="E3:E16" si="0">IF(ISERROR(D3/B3),"",D3/B3)</f>
        <v>0.19213323718917913</v>
      </c>
      <c r="F3" s="43">
        <v>42366</v>
      </c>
      <c r="G3" s="50">
        <f t="shared" ref="G3:G16" si="1">IF(ISERROR(F3/B3),"",F3/B3)</f>
        <v>0.19709241469144706</v>
      </c>
      <c r="H3" s="53">
        <f t="shared" ref="H3:H16" si="2">IF(ISERROR(P3/B3),"",P3/B3)</f>
        <v>0.50478472238375471</v>
      </c>
      <c r="I3" s="57">
        <v>1482</v>
      </c>
      <c r="J3" s="57">
        <v>18759</v>
      </c>
      <c r="K3" s="57">
        <v>172437</v>
      </c>
      <c r="L3" s="57">
        <v>191160</v>
      </c>
      <c r="M3" s="57">
        <f t="shared" ref="M3:M16" si="3">B3-C3</f>
        <v>108506</v>
      </c>
      <c r="N3" s="57">
        <v>120</v>
      </c>
      <c r="O3" s="58">
        <v>23643</v>
      </c>
      <c r="P3" s="61">
        <f t="shared" ref="P3:P16" si="4">B3-C3</f>
        <v>108506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pans="1:253" ht="14.5" x14ac:dyDescent="0.35">
      <c r="A4" s="40">
        <v>2</v>
      </c>
      <c r="B4" s="9">
        <f>'Population Totals'!B4</f>
        <v>216662</v>
      </c>
      <c r="C4" s="9">
        <v>133127</v>
      </c>
      <c r="D4" s="9">
        <v>18270</v>
      </c>
      <c r="E4" s="47">
        <f t="shared" si="0"/>
        <v>8.4324893151544802E-2</v>
      </c>
      <c r="F4" s="9">
        <v>32668</v>
      </c>
      <c r="G4" s="47">
        <f t="shared" si="1"/>
        <v>0.15077863215515411</v>
      </c>
      <c r="H4" s="54">
        <f t="shared" si="2"/>
        <v>0.38555445809602051</v>
      </c>
      <c r="I4" s="9">
        <v>1369</v>
      </c>
      <c r="J4" s="9">
        <v>25424</v>
      </c>
      <c r="K4" s="9">
        <v>183934</v>
      </c>
      <c r="L4" s="9">
        <v>193440</v>
      </c>
      <c r="M4" s="9">
        <f t="shared" si="3"/>
        <v>83535</v>
      </c>
      <c r="N4" s="9">
        <v>126</v>
      </c>
      <c r="O4" s="6">
        <v>23162</v>
      </c>
      <c r="P4" s="9">
        <f t="shared" si="4"/>
        <v>83535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253" ht="14.5" x14ac:dyDescent="0.35">
      <c r="A5" s="40">
        <v>3</v>
      </c>
      <c r="B5" s="43">
        <f>'Population Totals'!B5</f>
        <v>212660</v>
      </c>
      <c r="C5" s="43">
        <v>97634</v>
      </c>
      <c r="D5" s="43">
        <v>12536</v>
      </c>
      <c r="E5" s="46">
        <f t="shared" si="0"/>
        <v>5.894855638107778E-2</v>
      </c>
      <c r="F5" s="43">
        <v>52920</v>
      </c>
      <c r="G5" s="50">
        <f t="shared" si="1"/>
        <v>0.24884792626728111</v>
      </c>
      <c r="H5" s="53">
        <f t="shared" si="2"/>
        <v>0.54089156399887139</v>
      </c>
      <c r="I5" s="57">
        <v>2295</v>
      </c>
      <c r="J5" s="57">
        <v>44595</v>
      </c>
      <c r="K5" s="57">
        <v>159563</v>
      </c>
      <c r="L5" s="57">
        <v>185740</v>
      </c>
      <c r="M5" s="57">
        <f t="shared" si="3"/>
        <v>115026</v>
      </c>
      <c r="N5" s="57">
        <v>124</v>
      </c>
      <c r="O5" s="58">
        <v>26743</v>
      </c>
      <c r="P5" s="61">
        <f t="shared" si="4"/>
        <v>115026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253" ht="14.5" x14ac:dyDescent="0.35">
      <c r="A6" s="40">
        <v>4</v>
      </c>
      <c r="B6" s="9">
        <f>'Population Totals'!B6</f>
        <v>211704</v>
      </c>
      <c r="C6" s="9">
        <v>97583</v>
      </c>
      <c r="D6" s="9">
        <v>39965</v>
      </c>
      <c r="E6" s="47">
        <f t="shared" si="0"/>
        <v>0.18877772739296375</v>
      </c>
      <c r="F6" s="9">
        <v>45831</v>
      </c>
      <c r="G6" s="47">
        <f t="shared" si="1"/>
        <v>0.21648622605146808</v>
      </c>
      <c r="H6" s="54">
        <f t="shared" si="2"/>
        <v>0.53905925254128406</v>
      </c>
      <c r="I6" s="9">
        <v>1410</v>
      </c>
      <c r="J6" s="9">
        <v>22962</v>
      </c>
      <c r="K6" s="9">
        <v>165619</v>
      </c>
      <c r="L6" s="9">
        <v>186126</v>
      </c>
      <c r="M6" s="9">
        <f t="shared" si="3"/>
        <v>114121</v>
      </c>
      <c r="N6" s="9">
        <v>297</v>
      </c>
      <c r="O6" s="6">
        <v>25324</v>
      </c>
      <c r="P6" s="9">
        <f t="shared" si="4"/>
        <v>114121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253" ht="14.5" x14ac:dyDescent="0.35">
      <c r="A7" s="40">
        <v>5</v>
      </c>
      <c r="B7" s="43">
        <f>'Population Totals'!B7</f>
        <v>216606</v>
      </c>
      <c r="C7" s="43">
        <v>115132</v>
      </c>
      <c r="D7" s="43">
        <v>19702</v>
      </c>
      <c r="E7" s="46">
        <f t="shared" si="0"/>
        <v>9.0957775869551172E-2</v>
      </c>
      <c r="F7" s="43">
        <v>31135</v>
      </c>
      <c r="G7" s="50">
        <f t="shared" si="1"/>
        <v>0.1437402472692354</v>
      </c>
      <c r="H7" s="53">
        <f t="shared" si="2"/>
        <v>0.46847271082056824</v>
      </c>
      <c r="I7" s="57">
        <v>822</v>
      </c>
      <c r="J7" s="57">
        <v>41833</v>
      </c>
      <c r="K7" s="57">
        <v>185319</v>
      </c>
      <c r="L7" s="57">
        <v>190873</v>
      </c>
      <c r="M7" s="57">
        <f t="shared" si="3"/>
        <v>101474</v>
      </c>
      <c r="N7" s="57">
        <v>194</v>
      </c>
      <c r="O7" s="58">
        <v>25581</v>
      </c>
      <c r="P7" s="61">
        <f t="shared" si="4"/>
        <v>101474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253" ht="14.5" x14ac:dyDescent="0.35">
      <c r="A8" s="40">
        <v>6</v>
      </c>
      <c r="B8" s="9">
        <f>'Population Totals'!B8</f>
        <v>215169</v>
      </c>
      <c r="C8" s="9">
        <v>117281</v>
      </c>
      <c r="D8" s="9">
        <v>11670</v>
      </c>
      <c r="E8" s="47">
        <f t="shared" si="0"/>
        <v>5.4236437405016519E-2</v>
      </c>
      <c r="F8" s="9">
        <v>22417</v>
      </c>
      <c r="G8" s="47">
        <f t="shared" si="1"/>
        <v>0.10418322341973053</v>
      </c>
      <c r="H8" s="54">
        <f t="shared" si="2"/>
        <v>0.45493542285366384</v>
      </c>
      <c r="I8" s="9">
        <v>578</v>
      </c>
      <c r="J8" s="9">
        <v>55376</v>
      </c>
      <c r="K8" s="9">
        <v>192990</v>
      </c>
      <c r="L8" s="9">
        <v>193860</v>
      </c>
      <c r="M8" s="9">
        <f t="shared" si="3"/>
        <v>97888</v>
      </c>
      <c r="N8" s="9">
        <v>103</v>
      </c>
      <c r="O8" s="6">
        <v>21547</v>
      </c>
      <c r="P8" s="9">
        <f t="shared" si="4"/>
        <v>97888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253" ht="14.5" x14ac:dyDescent="0.35">
      <c r="A9" s="40">
        <v>7</v>
      </c>
      <c r="B9" s="43">
        <f>'Population Totals'!B9</f>
        <v>219596</v>
      </c>
      <c r="C9" s="43">
        <v>119250</v>
      </c>
      <c r="D9" s="43">
        <v>15753</v>
      </c>
      <c r="E9" s="46">
        <f t="shared" si="0"/>
        <v>7.1736279349350632E-2</v>
      </c>
      <c r="F9" s="43">
        <v>29783</v>
      </c>
      <c r="G9" s="50">
        <f t="shared" si="1"/>
        <v>0.13562633199147525</v>
      </c>
      <c r="H9" s="53">
        <f t="shared" si="2"/>
        <v>0.45695732162698777</v>
      </c>
      <c r="I9" s="57">
        <v>824</v>
      </c>
      <c r="J9" s="57">
        <v>47041</v>
      </c>
      <c r="K9" s="57">
        <v>189669</v>
      </c>
      <c r="L9" s="57">
        <v>197218</v>
      </c>
      <c r="M9" s="57">
        <f t="shared" si="3"/>
        <v>100346</v>
      </c>
      <c r="N9" s="57">
        <v>104</v>
      </c>
      <c r="O9" s="58">
        <v>22234</v>
      </c>
      <c r="P9" s="61">
        <f t="shared" si="4"/>
        <v>100346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253" ht="14.5" x14ac:dyDescent="0.35">
      <c r="A10" s="40">
        <v>8</v>
      </c>
      <c r="B10" s="9">
        <f>'Population Totals'!B10</f>
        <v>214741</v>
      </c>
      <c r="C10" s="9">
        <v>106328</v>
      </c>
      <c r="D10" s="9">
        <v>21874</v>
      </c>
      <c r="E10" s="47">
        <f t="shared" si="0"/>
        <v>0.10186224335362135</v>
      </c>
      <c r="F10" s="9">
        <v>38697</v>
      </c>
      <c r="G10" s="47">
        <f t="shared" si="1"/>
        <v>0.18020312841981737</v>
      </c>
      <c r="H10" s="54">
        <f t="shared" si="2"/>
        <v>0.50485468541172851</v>
      </c>
      <c r="I10" s="9">
        <v>1187</v>
      </c>
      <c r="J10" s="9">
        <v>40840</v>
      </c>
      <c r="K10" s="9">
        <v>175820</v>
      </c>
      <c r="L10" s="9">
        <v>189799</v>
      </c>
      <c r="M10" s="9">
        <f t="shared" si="3"/>
        <v>108413</v>
      </c>
      <c r="N10" s="9">
        <v>161</v>
      </c>
      <c r="O10" s="6">
        <v>24718</v>
      </c>
      <c r="P10" s="9">
        <f t="shared" si="4"/>
        <v>108413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253" ht="14.5" x14ac:dyDescent="0.35">
      <c r="A11" s="40">
        <v>9</v>
      </c>
      <c r="B11" s="43">
        <f>'Population Totals'!B11</f>
        <v>217606</v>
      </c>
      <c r="C11" s="43">
        <v>141327</v>
      </c>
      <c r="D11" s="43">
        <v>14104</v>
      </c>
      <c r="E11" s="46">
        <f t="shared" si="0"/>
        <v>6.4814389309118314E-2</v>
      </c>
      <c r="F11" s="43">
        <v>30244</v>
      </c>
      <c r="G11" s="50">
        <f t="shared" si="1"/>
        <v>0.13898513827743719</v>
      </c>
      <c r="H11" s="53">
        <f t="shared" si="2"/>
        <v>0.35053720945194528</v>
      </c>
      <c r="I11" s="57">
        <v>760</v>
      </c>
      <c r="J11" s="57">
        <v>24075</v>
      </c>
      <c r="K11" s="57">
        <v>187342</v>
      </c>
      <c r="L11" s="57">
        <v>194942</v>
      </c>
      <c r="M11" s="57">
        <f t="shared" si="3"/>
        <v>76279</v>
      </c>
      <c r="N11" s="57">
        <v>143</v>
      </c>
      <c r="O11" s="58">
        <v>22644</v>
      </c>
      <c r="P11" s="61">
        <f t="shared" si="4"/>
        <v>76279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253" ht="14.5" x14ac:dyDescent="0.35">
      <c r="A12" s="40">
        <v>10</v>
      </c>
      <c r="B12" s="9">
        <f>'Population Totals'!B12</f>
        <v>212876</v>
      </c>
      <c r="C12" s="9">
        <v>92468</v>
      </c>
      <c r="D12" s="9">
        <v>16901</v>
      </c>
      <c r="E12" s="47">
        <f t="shared" si="0"/>
        <v>7.9393637610627787E-2</v>
      </c>
      <c r="F12" s="9">
        <v>30041</v>
      </c>
      <c r="G12" s="47">
        <f t="shared" si="1"/>
        <v>0.14111971288449615</v>
      </c>
      <c r="H12" s="54">
        <f t="shared" si="2"/>
        <v>0.5656250587196302</v>
      </c>
      <c r="I12" s="9">
        <v>841</v>
      </c>
      <c r="J12" s="9">
        <v>65857</v>
      </c>
      <c r="K12" s="9">
        <v>182671</v>
      </c>
      <c r="L12" s="9">
        <v>190065</v>
      </c>
      <c r="M12" s="9">
        <f t="shared" si="3"/>
        <v>120408</v>
      </c>
      <c r="N12" s="9">
        <v>134</v>
      </c>
      <c r="O12" s="6">
        <v>22647</v>
      </c>
      <c r="P12" s="9">
        <f t="shared" si="4"/>
        <v>120408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253" ht="14.5" x14ac:dyDescent="0.35">
      <c r="A13" s="40">
        <v>11</v>
      </c>
      <c r="B13" s="43">
        <f>'Population Totals'!B13</f>
        <v>217357</v>
      </c>
      <c r="C13" s="43">
        <v>82322</v>
      </c>
      <c r="D13" s="43">
        <v>35080</v>
      </c>
      <c r="E13" s="46">
        <f t="shared" si="0"/>
        <v>0.16139346788923292</v>
      </c>
      <c r="F13" s="43">
        <v>77568</v>
      </c>
      <c r="G13" s="50">
        <f t="shared" si="1"/>
        <v>0.3568691139461807</v>
      </c>
      <c r="H13" s="53">
        <f t="shared" si="2"/>
        <v>0.62125903467567178</v>
      </c>
      <c r="I13" s="57">
        <v>2222</v>
      </c>
      <c r="J13" s="57">
        <v>20169</v>
      </c>
      <c r="K13" s="57">
        <v>139696</v>
      </c>
      <c r="L13" s="57">
        <v>187050</v>
      </c>
      <c r="M13" s="57">
        <f t="shared" si="3"/>
        <v>135035</v>
      </c>
      <c r="N13" s="57">
        <v>231</v>
      </c>
      <c r="O13" s="58">
        <v>30214</v>
      </c>
      <c r="P13" s="61">
        <f t="shared" si="4"/>
        <v>135035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253" ht="14.5" x14ac:dyDescent="0.35">
      <c r="A14" s="40">
        <v>12</v>
      </c>
      <c r="B14" s="9">
        <f>'Population Totals'!B14</f>
        <v>218137</v>
      </c>
      <c r="C14" s="9">
        <v>80907</v>
      </c>
      <c r="D14" s="9">
        <v>59689</v>
      </c>
      <c r="E14" s="47">
        <f t="shared" si="0"/>
        <v>0.27363079165845317</v>
      </c>
      <c r="F14" s="9">
        <v>52210</v>
      </c>
      <c r="G14" s="47">
        <f t="shared" si="1"/>
        <v>0.23934499878516713</v>
      </c>
      <c r="H14" s="54">
        <f t="shared" si="2"/>
        <v>0.6291000609708578</v>
      </c>
      <c r="I14" s="9">
        <v>1578</v>
      </c>
      <c r="J14" s="9">
        <v>18863</v>
      </c>
      <c r="K14" s="9">
        <v>165395</v>
      </c>
      <c r="L14" s="9">
        <v>188696</v>
      </c>
      <c r="M14" s="9">
        <f t="shared" si="3"/>
        <v>137230</v>
      </c>
      <c r="N14" s="9">
        <v>378</v>
      </c>
      <c r="O14" s="6">
        <v>28909</v>
      </c>
      <c r="P14" s="9">
        <f t="shared" si="4"/>
        <v>137230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253" ht="14.5" x14ac:dyDescent="0.35">
      <c r="A15" s="40">
        <v>13</v>
      </c>
      <c r="B15" s="43">
        <f>'Population Totals'!B15</f>
        <v>217165</v>
      </c>
      <c r="C15" s="43">
        <v>128192</v>
      </c>
      <c r="D15" s="43">
        <v>41319</v>
      </c>
      <c r="E15" s="46">
        <f t="shared" si="0"/>
        <v>0.19026546635047084</v>
      </c>
      <c r="F15" s="43">
        <v>30256</v>
      </c>
      <c r="G15" s="50">
        <f t="shared" si="1"/>
        <v>0.13932263486289226</v>
      </c>
      <c r="H15" s="53">
        <f t="shared" si="2"/>
        <v>0.40970230009439829</v>
      </c>
      <c r="I15" s="57">
        <v>1393</v>
      </c>
      <c r="J15" s="57">
        <v>8421</v>
      </c>
      <c r="K15" s="57">
        <v>186908</v>
      </c>
      <c r="L15" s="57">
        <v>193008</v>
      </c>
      <c r="M15" s="57">
        <f t="shared" si="3"/>
        <v>88973</v>
      </c>
      <c r="N15" s="57">
        <v>290</v>
      </c>
      <c r="O15" s="58">
        <v>24156</v>
      </c>
      <c r="P15" s="61">
        <f t="shared" si="4"/>
        <v>88973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253" ht="14.5" x14ac:dyDescent="0.35">
      <c r="A16" s="40">
        <v>14</v>
      </c>
      <c r="B16" s="9">
        <f>'Population Totals'!B16</f>
        <v>178680</v>
      </c>
      <c r="C16" s="9">
        <v>138319</v>
      </c>
      <c r="D16" s="9">
        <v>13753</v>
      </c>
      <c r="E16" s="47">
        <f t="shared" si="0"/>
        <v>7.697000223863891E-2</v>
      </c>
      <c r="F16" s="9">
        <v>18350</v>
      </c>
      <c r="G16" s="47">
        <f t="shared" si="1"/>
        <v>0.10269755988359078</v>
      </c>
      <c r="H16" s="54">
        <f t="shared" si="2"/>
        <v>0.22588426236847997</v>
      </c>
      <c r="I16" s="9">
        <v>912</v>
      </c>
      <c r="J16" s="9">
        <v>2599</v>
      </c>
      <c r="K16" s="9">
        <v>160693</v>
      </c>
      <c r="L16" s="9">
        <v>164191</v>
      </c>
      <c r="M16" s="9">
        <f t="shared" si="3"/>
        <v>40361</v>
      </c>
      <c r="N16" s="9">
        <v>93</v>
      </c>
      <c r="O16" s="6">
        <v>14852</v>
      </c>
      <c r="P16" s="9">
        <f t="shared" si="4"/>
        <v>40361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7:31" x14ac:dyDescent="0.25"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7:31" x14ac:dyDescent="0.25"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7:31" x14ac:dyDescent="0.25"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7:31" x14ac:dyDescent="0.25"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7:31" x14ac:dyDescent="0.25"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7:31" x14ac:dyDescent="0.25"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7:31" x14ac:dyDescent="0.25"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7:31" x14ac:dyDescent="0.25"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7:31" x14ac:dyDescent="0.25"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7:31" x14ac:dyDescent="0.25"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7:31" x14ac:dyDescent="0.25"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7:31" x14ac:dyDescent="0.25"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7:31" x14ac:dyDescent="0.25"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7:31" x14ac:dyDescent="0.25"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7:31" x14ac:dyDescent="0.25"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7:31" x14ac:dyDescent="0.25"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7:31" x14ac:dyDescent="0.25"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7:31" x14ac:dyDescent="0.25"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7:31" x14ac:dyDescent="0.25"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7:31" x14ac:dyDescent="0.25"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7:31" x14ac:dyDescent="0.25"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7:31" x14ac:dyDescent="0.25"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7:31" x14ac:dyDescent="0.25"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7:31" x14ac:dyDescent="0.25"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7:31" x14ac:dyDescent="0.25"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7:31" x14ac:dyDescent="0.25"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48576"/>
  <sheetViews>
    <sheetView showRowColHeaders="0" zoomScale="120" workbookViewId="0">
      <pane xSplit="1" ySplit="2" topLeftCell="B9" activePane="bottomRight" state="frozen"/>
      <selection pane="topRight"/>
      <selection pane="bottomLeft"/>
      <selection pane="bottomRight" activeCell="M22" sqref="M22"/>
    </sheetView>
  </sheetViews>
  <sheetFormatPr defaultColWidth="9.26953125" defaultRowHeight="12.5" x14ac:dyDescent="0.25"/>
  <cols>
    <col min="1" max="1" width="11" style="1" customWidth="1"/>
    <col min="2" max="6" width="13.1796875" style="37" customWidth="1"/>
    <col min="7" max="7" width="16.1796875" style="37" customWidth="1"/>
    <col min="8" max="8" width="13.1796875" style="37" customWidth="1"/>
    <col min="9" max="11" width="16.453125" style="37" customWidth="1"/>
    <col min="12" max="14" width="13.1796875" style="37" customWidth="1"/>
    <col min="15" max="259" width="9.1796875" style="37" bestFit="1"/>
  </cols>
  <sheetData>
    <row r="1" spans="1:16" ht="15" customHeight="1" x14ac:dyDescent="0.3">
      <c r="A1" s="62" t="s">
        <v>0</v>
      </c>
      <c r="B1" s="86" t="s">
        <v>28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s="39" customFormat="1" ht="18.75" customHeight="1" x14ac:dyDescent="0.3">
      <c r="A2" s="63"/>
      <c r="B2" s="64" t="s">
        <v>29</v>
      </c>
      <c r="C2" s="64" t="s">
        <v>30</v>
      </c>
      <c r="D2" s="64" t="s">
        <v>31</v>
      </c>
      <c r="E2" s="64" t="s">
        <v>32</v>
      </c>
      <c r="F2" s="64" t="s">
        <v>33</v>
      </c>
      <c r="G2" s="64" t="s">
        <v>34</v>
      </c>
      <c r="H2" s="64" t="s">
        <v>35</v>
      </c>
      <c r="I2" s="64" t="s">
        <v>36</v>
      </c>
      <c r="J2" s="64" t="s">
        <v>37</v>
      </c>
      <c r="K2" s="64" t="s">
        <v>38</v>
      </c>
      <c r="L2" s="64" t="s">
        <v>39</v>
      </c>
      <c r="M2" s="64" t="s">
        <v>40</v>
      </c>
      <c r="N2" s="64" t="s">
        <v>41</v>
      </c>
    </row>
    <row r="3" spans="1:16" ht="12.25" customHeight="1" x14ac:dyDescent="0.3">
      <c r="A3" s="62">
        <v>1</v>
      </c>
      <c r="B3" s="43">
        <v>173848</v>
      </c>
      <c r="C3" s="43">
        <v>91004</v>
      </c>
      <c r="D3" s="43">
        <v>32856</v>
      </c>
      <c r="E3" s="43">
        <v>30824</v>
      </c>
      <c r="F3" s="43">
        <v>143024</v>
      </c>
      <c r="G3" s="43">
        <v>87230</v>
      </c>
      <c r="H3" s="43">
        <v>15365</v>
      </c>
      <c r="I3" s="43">
        <v>1084</v>
      </c>
      <c r="J3" s="65">
        <v>237</v>
      </c>
      <c r="K3" s="65">
        <v>99</v>
      </c>
      <c r="L3" s="43">
        <f t="shared" ref="L3:L16" si="0">B3-C3</f>
        <v>82844</v>
      </c>
      <c r="M3" s="65">
        <v>17009</v>
      </c>
      <c r="N3" s="43">
        <v>156839</v>
      </c>
      <c r="O3" s="39"/>
      <c r="P3" s="39"/>
    </row>
    <row r="4" spans="1:16" ht="13" x14ac:dyDescent="0.3">
      <c r="A4" s="62">
        <v>2</v>
      </c>
      <c r="B4" s="9">
        <v>178711</v>
      </c>
      <c r="C4" s="9">
        <v>113121</v>
      </c>
      <c r="D4" s="9">
        <v>15104</v>
      </c>
      <c r="E4" s="9">
        <v>24482</v>
      </c>
      <c r="F4" s="9">
        <v>154229</v>
      </c>
      <c r="G4" s="9">
        <v>109293</v>
      </c>
      <c r="H4" s="9">
        <v>22049</v>
      </c>
      <c r="I4" s="9">
        <v>1428</v>
      </c>
      <c r="J4" s="6">
        <v>188</v>
      </c>
      <c r="K4" s="6">
        <v>115</v>
      </c>
      <c r="L4" s="9">
        <f t="shared" si="0"/>
        <v>65590</v>
      </c>
      <c r="M4" s="6">
        <v>16109</v>
      </c>
      <c r="N4" s="9">
        <v>162602</v>
      </c>
      <c r="O4" s="39"/>
      <c r="P4" s="39"/>
    </row>
    <row r="5" spans="1:16" ht="13" x14ac:dyDescent="0.3">
      <c r="A5" s="62">
        <v>3</v>
      </c>
      <c r="B5" s="43">
        <v>163517</v>
      </c>
      <c r="C5" s="43">
        <v>78583</v>
      </c>
      <c r="D5" s="43">
        <v>9454</v>
      </c>
      <c r="E5" s="43">
        <v>36982</v>
      </c>
      <c r="F5" s="43">
        <v>126535</v>
      </c>
      <c r="G5" s="43">
        <v>74398</v>
      </c>
      <c r="H5" s="43">
        <v>36279</v>
      </c>
      <c r="I5" s="43">
        <v>1056</v>
      </c>
      <c r="J5" s="65">
        <v>195</v>
      </c>
      <c r="K5" s="65">
        <v>97</v>
      </c>
      <c r="L5" s="43">
        <f t="shared" si="0"/>
        <v>84934</v>
      </c>
      <c r="M5" s="65">
        <v>17689</v>
      </c>
      <c r="N5" s="43">
        <v>145828</v>
      </c>
      <c r="O5" s="39"/>
      <c r="P5" s="39"/>
    </row>
    <row r="6" spans="1:16" ht="13" x14ac:dyDescent="0.3">
      <c r="A6" s="62">
        <v>4</v>
      </c>
      <c r="B6" s="9">
        <v>160227</v>
      </c>
      <c r="C6" s="9">
        <v>77451</v>
      </c>
      <c r="D6" s="9">
        <v>30339</v>
      </c>
      <c r="E6" s="9">
        <v>31492</v>
      </c>
      <c r="F6" s="9">
        <v>128735</v>
      </c>
      <c r="G6" s="9">
        <v>73575</v>
      </c>
      <c r="H6" s="9">
        <v>18149</v>
      </c>
      <c r="I6" s="9">
        <v>838</v>
      </c>
      <c r="J6" s="6">
        <v>261</v>
      </c>
      <c r="K6" s="6">
        <v>219</v>
      </c>
      <c r="L6" s="9">
        <f t="shared" si="0"/>
        <v>82776</v>
      </c>
      <c r="M6" s="6">
        <v>16395</v>
      </c>
      <c r="N6" s="9">
        <v>143832</v>
      </c>
      <c r="O6" s="39"/>
      <c r="P6" s="39"/>
    </row>
    <row r="7" spans="1:16" ht="13" x14ac:dyDescent="0.3">
      <c r="A7" s="62">
        <v>5</v>
      </c>
      <c r="B7" s="43">
        <v>164269</v>
      </c>
      <c r="C7" s="43">
        <v>90372</v>
      </c>
      <c r="D7" s="43">
        <v>14395</v>
      </c>
      <c r="E7" s="43">
        <v>21986</v>
      </c>
      <c r="F7" s="43">
        <v>142283</v>
      </c>
      <c r="G7" s="43">
        <v>87352</v>
      </c>
      <c r="H7" s="43">
        <v>33280</v>
      </c>
      <c r="I7" s="43">
        <v>1056</v>
      </c>
      <c r="J7" s="65">
        <v>253</v>
      </c>
      <c r="K7" s="65">
        <v>159</v>
      </c>
      <c r="L7" s="43">
        <f t="shared" si="0"/>
        <v>73897</v>
      </c>
      <c r="M7" s="65">
        <v>15912</v>
      </c>
      <c r="N7" s="43">
        <v>148357</v>
      </c>
      <c r="O7" s="39"/>
      <c r="P7" s="39"/>
    </row>
    <row r="8" spans="1:16" ht="13" x14ac:dyDescent="0.3">
      <c r="A8" s="62">
        <v>6</v>
      </c>
      <c r="B8" s="9">
        <v>165818</v>
      </c>
      <c r="C8" s="9">
        <v>94023</v>
      </c>
      <c r="D8" s="9">
        <v>9147</v>
      </c>
      <c r="E8" s="9">
        <v>15825</v>
      </c>
      <c r="F8" s="9">
        <v>149993</v>
      </c>
      <c r="G8" s="9">
        <v>91488</v>
      </c>
      <c r="H8" s="9">
        <v>42355</v>
      </c>
      <c r="I8" s="9">
        <v>1154</v>
      </c>
      <c r="J8" s="6">
        <v>134</v>
      </c>
      <c r="K8" s="6">
        <v>86</v>
      </c>
      <c r="L8" s="9">
        <f t="shared" si="0"/>
        <v>71795</v>
      </c>
      <c r="M8" s="6">
        <v>13319</v>
      </c>
      <c r="N8" s="9">
        <v>152499</v>
      </c>
      <c r="O8" s="39"/>
      <c r="P8" s="39"/>
    </row>
    <row r="9" spans="1:16" ht="13" x14ac:dyDescent="0.3">
      <c r="A9" s="62">
        <v>7</v>
      </c>
      <c r="B9" s="43">
        <v>170793</v>
      </c>
      <c r="C9" s="43">
        <v>97434</v>
      </c>
      <c r="D9" s="43">
        <v>12028</v>
      </c>
      <c r="E9" s="43">
        <v>20699</v>
      </c>
      <c r="F9" s="43">
        <v>150094</v>
      </c>
      <c r="G9" s="43">
        <v>94473</v>
      </c>
      <c r="H9" s="43">
        <v>36533</v>
      </c>
      <c r="I9" s="43">
        <v>1162</v>
      </c>
      <c r="J9" s="65">
        <v>147</v>
      </c>
      <c r="K9" s="65">
        <v>82</v>
      </c>
      <c r="L9" s="43">
        <f t="shared" si="0"/>
        <v>73359</v>
      </c>
      <c r="M9" s="65">
        <v>14256</v>
      </c>
      <c r="N9" s="43">
        <v>156537</v>
      </c>
      <c r="O9" s="39"/>
      <c r="P9" s="39"/>
    </row>
    <row r="10" spans="1:16" ht="13" x14ac:dyDescent="0.3">
      <c r="A10" s="62">
        <v>8</v>
      </c>
      <c r="B10" s="9">
        <v>159314</v>
      </c>
      <c r="C10" s="9">
        <v>81832</v>
      </c>
      <c r="D10" s="9">
        <v>16033</v>
      </c>
      <c r="E10" s="9">
        <v>26202</v>
      </c>
      <c r="F10" s="9">
        <v>133112</v>
      </c>
      <c r="G10" s="9">
        <v>78429</v>
      </c>
      <c r="H10" s="9">
        <v>31730</v>
      </c>
      <c r="I10" s="9">
        <v>864</v>
      </c>
      <c r="J10" s="6">
        <v>218</v>
      </c>
      <c r="K10" s="6">
        <v>110</v>
      </c>
      <c r="L10" s="9">
        <f t="shared" si="0"/>
        <v>77482</v>
      </c>
      <c r="M10" s="6">
        <v>15279</v>
      </c>
      <c r="N10" s="9">
        <v>144035</v>
      </c>
      <c r="O10" s="39"/>
      <c r="P10" s="39"/>
    </row>
    <row r="11" spans="1:16" ht="13" x14ac:dyDescent="0.3">
      <c r="A11" s="62">
        <v>9</v>
      </c>
      <c r="B11" s="43">
        <v>162680</v>
      </c>
      <c r="C11" s="43">
        <v>109473</v>
      </c>
      <c r="D11" s="43">
        <v>10619</v>
      </c>
      <c r="E11" s="43">
        <v>20166</v>
      </c>
      <c r="F11" s="43">
        <v>142514</v>
      </c>
      <c r="G11" s="43">
        <v>106619</v>
      </c>
      <c r="H11" s="43">
        <v>18198</v>
      </c>
      <c r="I11" s="43">
        <v>1174</v>
      </c>
      <c r="J11" s="65">
        <v>194</v>
      </c>
      <c r="K11" s="65">
        <v>112</v>
      </c>
      <c r="L11" s="43">
        <f t="shared" si="0"/>
        <v>53207</v>
      </c>
      <c r="M11" s="65">
        <v>13744</v>
      </c>
      <c r="N11" s="43">
        <v>148936</v>
      </c>
      <c r="O11" s="39"/>
      <c r="P11" s="39"/>
    </row>
    <row r="12" spans="1:16" ht="13" x14ac:dyDescent="0.3">
      <c r="A12" s="62">
        <v>10</v>
      </c>
      <c r="B12" s="9">
        <v>147595</v>
      </c>
      <c r="C12" s="9">
        <v>67032</v>
      </c>
      <c r="D12" s="9">
        <v>12136</v>
      </c>
      <c r="E12" s="9">
        <v>20039</v>
      </c>
      <c r="F12" s="9">
        <v>127556</v>
      </c>
      <c r="G12" s="9">
        <v>64291</v>
      </c>
      <c r="H12" s="9">
        <v>45108</v>
      </c>
      <c r="I12" s="9">
        <v>764</v>
      </c>
      <c r="J12" s="6">
        <v>145</v>
      </c>
      <c r="K12" s="6">
        <v>103</v>
      </c>
      <c r="L12" s="9">
        <f t="shared" si="0"/>
        <v>80563</v>
      </c>
      <c r="M12" s="6">
        <v>13113</v>
      </c>
      <c r="N12" s="9">
        <v>134482</v>
      </c>
      <c r="O12" s="39"/>
      <c r="P12" s="39"/>
    </row>
    <row r="13" spans="1:16" ht="13" x14ac:dyDescent="0.3">
      <c r="A13" s="62">
        <v>11</v>
      </c>
      <c r="B13" s="43">
        <v>160506</v>
      </c>
      <c r="C13" s="43">
        <v>65683</v>
      </c>
      <c r="D13" s="43">
        <v>26226</v>
      </c>
      <c r="E13" s="43">
        <v>51869</v>
      </c>
      <c r="F13" s="43">
        <v>108637</v>
      </c>
      <c r="G13" s="43">
        <v>60361</v>
      </c>
      <c r="H13" s="43">
        <v>15514</v>
      </c>
      <c r="I13" s="43">
        <v>702</v>
      </c>
      <c r="J13" s="65">
        <v>252</v>
      </c>
      <c r="K13" s="65">
        <v>166</v>
      </c>
      <c r="L13" s="43">
        <f t="shared" si="0"/>
        <v>94823</v>
      </c>
      <c r="M13" s="65">
        <v>19653</v>
      </c>
      <c r="N13" s="43">
        <v>140853</v>
      </c>
      <c r="O13" s="39"/>
      <c r="P13" s="39"/>
    </row>
    <row r="14" spans="1:16" ht="13" x14ac:dyDescent="0.3">
      <c r="A14" s="62">
        <v>12</v>
      </c>
      <c r="B14" s="9">
        <v>159333</v>
      </c>
      <c r="C14" s="9">
        <v>62940</v>
      </c>
      <c r="D14" s="9">
        <v>43930</v>
      </c>
      <c r="E14" s="9">
        <v>34787</v>
      </c>
      <c r="F14" s="9">
        <v>124546</v>
      </c>
      <c r="G14" s="9">
        <v>58507</v>
      </c>
      <c r="H14" s="9">
        <v>14332</v>
      </c>
      <c r="I14" s="9">
        <v>703</v>
      </c>
      <c r="J14" s="6">
        <v>334</v>
      </c>
      <c r="K14" s="6">
        <v>277</v>
      </c>
      <c r="L14" s="9">
        <f t="shared" si="0"/>
        <v>96393</v>
      </c>
      <c r="M14" s="6">
        <v>18067</v>
      </c>
      <c r="N14" s="9">
        <v>141266</v>
      </c>
      <c r="O14" s="39"/>
      <c r="P14" s="39"/>
    </row>
    <row r="15" spans="1:16" ht="13" x14ac:dyDescent="0.3">
      <c r="A15" s="62">
        <v>13</v>
      </c>
      <c r="B15" s="43">
        <v>162270</v>
      </c>
      <c r="C15" s="43">
        <v>101244</v>
      </c>
      <c r="D15" s="43">
        <v>30318</v>
      </c>
      <c r="E15" s="43">
        <v>19263</v>
      </c>
      <c r="F15" s="43">
        <v>143007</v>
      </c>
      <c r="G15" s="43">
        <v>97799</v>
      </c>
      <c r="H15" s="43">
        <v>6223</v>
      </c>
      <c r="I15" s="43">
        <v>918</v>
      </c>
      <c r="J15" s="65">
        <v>588</v>
      </c>
      <c r="K15" s="65">
        <v>227</v>
      </c>
      <c r="L15" s="43">
        <f t="shared" si="0"/>
        <v>61026</v>
      </c>
      <c r="M15" s="65">
        <v>14188</v>
      </c>
      <c r="N15" s="43">
        <v>148082</v>
      </c>
      <c r="O15" s="39"/>
      <c r="P15" s="39"/>
    </row>
    <row r="16" spans="1:16" ht="13" x14ac:dyDescent="0.3">
      <c r="A16" s="62">
        <v>14</v>
      </c>
      <c r="B16" s="9">
        <v>138297</v>
      </c>
      <c r="C16" s="9">
        <v>110164</v>
      </c>
      <c r="D16" s="9">
        <v>10886</v>
      </c>
      <c r="E16" s="9">
        <v>11605</v>
      </c>
      <c r="F16" s="9">
        <v>126692</v>
      </c>
      <c r="G16" s="9">
        <v>107984</v>
      </c>
      <c r="H16" s="9">
        <v>2123</v>
      </c>
      <c r="I16" s="9">
        <v>916</v>
      </c>
      <c r="J16" s="6">
        <v>313</v>
      </c>
      <c r="K16" s="6">
        <v>72</v>
      </c>
      <c r="L16" s="9">
        <f t="shared" si="0"/>
        <v>28133</v>
      </c>
      <c r="M16" s="6">
        <v>8799</v>
      </c>
      <c r="N16" s="9">
        <v>129498</v>
      </c>
      <c r="O16" s="39"/>
      <c r="P16" s="39"/>
    </row>
    <row r="17" spans="16:16" x14ac:dyDescent="0.25">
      <c r="P17" s="39"/>
    </row>
    <row r="18" spans="16:16" x14ac:dyDescent="0.25">
      <c r="P18" s="39"/>
    </row>
    <row r="19" spans="16:16" x14ac:dyDescent="0.25">
      <c r="P19" s="39"/>
    </row>
    <row r="20" spans="16:16" x14ac:dyDescent="0.25">
      <c r="P20" s="39"/>
    </row>
    <row r="21" spans="16:16" x14ac:dyDescent="0.25">
      <c r="P21" s="39"/>
    </row>
    <row r="22" spans="16:16" x14ac:dyDescent="0.25">
      <c r="P22" s="39"/>
    </row>
    <row r="23" spans="16:16" x14ac:dyDescent="0.25">
      <c r="P23" s="39"/>
    </row>
    <row r="24" spans="16:16" x14ac:dyDescent="0.25">
      <c r="P24" s="39"/>
    </row>
    <row r="25" spans="16:16" x14ac:dyDescent="0.25">
      <c r="P25" s="39"/>
    </row>
    <row r="26" spans="16:16" x14ac:dyDescent="0.25">
      <c r="P26" s="39"/>
    </row>
    <row r="27" spans="16:16" x14ac:dyDescent="0.25">
      <c r="P27" s="39"/>
    </row>
    <row r="28" spans="16:16" x14ac:dyDescent="0.25">
      <c r="P28" s="39"/>
    </row>
    <row r="29" spans="16:16" x14ac:dyDescent="0.25">
      <c r="P29" s="39"/>
    </row>
    <row r="30" spans="16:16" x14ac:dyDescent="0.25">
      <c r="P30" s="39"/>
    </row>
    <row r="31" spans="16:16" x14ac:dyDescent="0.25">
      <c r="P31" s="39"/>
    </row>
    <row r="32" spans="16:16" x14ac:dyDescent="0.25">
      <c r="P32" s="39"/>
    </row>
    <row r="33" spans="16:16" x14ac:dyDescent="0.25">
      <c r="P33" s="39"/>
    </row>
    <row r="34" spans="16:16" x14ac:dyDescent="0.25">
      <c r="P34" s="39"/>
    </row>
    <row r="35" spans="16:16" x14ac:dyDescent="0.25">
      <c r="P35" s="39"/>
    </row>
    <row r="36" spans="16:16" x14ac:dyDescent="0.25">
      <c r="P36" s="39"/>
    </row>
    <row r="37" spans="16:16" x14ac:dyDescent="0.25">
      <c r="P37" s="39"/>
    </row>
    <row r="38" spans="16:16" x14ac:dyDescent="0.25">
      <c r="P38" s="39"/>
    </row>
    <row r="39" spans="16:16" x14ac:dyDescent="0.25">
      <c r="P39" s="39"/>
    </row>
    <row r="40" spans="16:16" x14ac:dyDescent="0.25">
      <c r="P40" s="39"/>
    </row>
    <row r="41" spans="16:16" x14ac:dyDescent="0.25">
      <c r="P41" s="39"/>
    </row>
    <row r="42" spans="16:16" x14ac:dyDescent="0.25">
      <c r="P4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1">
    <mergeCell ref="B1:N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xSplit="1" ySplit="2" topLeftCell="B9" activePane="bottomRight" state="frozen"/>
      <selection pane="topRight"/>
      <selection pane="bottomLeft"/>
      <selection pane="bottomRight" activeCell="U20" sqref="U20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67"/>
      <c r="C1" s="67"/>
      <c r="D1" s="67" t="s">
        <v>44</v>
      </c>
      <c r="E1" s="67"/>
      <c r="F1" s="67"/>
      <c r="G1" s="72"/>
      <c r="H1" s="73" t="s">
        <v>49</v>
      </c>
      <c r="I1" s="73"/>
      <c r="J1" s="67"/>
      <c r="K1" s="67"/>
      <c r="L1" s="67"/>
      <c r="M1" s="67" t="s">
        <v>55</v>
      </c>
      <c r="N1" s="67"/>
      <c r="O1" s="67"/>
      <c r="P1" s="67"/>
      <c r="Q1" s="67"/>
      <c r="R1" s="67"/>
      <c r="S1" s="72"/>
      <c r="T1" s="72"/>
      <c r="U1" s="72" t="s">
        <v>64</v>
      </c>
      <c r="V1" s="72"/>
      <c r="W1" s="72"/>
      <c r="X1" s="67"/>
      <c r="Y1" s="67"/>
      <c r="Z1" s="67"/>
      <c r="AA1" s="67" t="s">
        <v>71</v>
      </c>
      <c r="AB1" s="67"/>
      <c r="AC1" s="67"/>
      <c r="AD1" s="67"/>
      <c r="AE1" s="67"/>
      <c r="AF1" s="67"/>
      <c r="AG1" s="72"/>
      <c r="AH1" s="72"/>
      <c r="AI1" s="72" t="s">
        <v>80</v>
      </c>
      <c r="AJ1" s="72"/>
      <c r="AK1" s="72"/>
    </row>
    <row r="2" spans="1:80" ht="14.5" customHeight="1" x14ac:dyDescent="0.35">
      <c r="A2" s="66" t="s">
        <v>0</v>
      </c>
      <c r="B2" s="68" t="s">
        <v>42</v>
      </c>
      <c r="C2" s="70" t="s">
        <v>43</v>
      </c>
      <c r="D2" s="71" t="s">
        <v>45</v>
      </c>
      <c r="E2" s="68" t="s">
        <v>46</v>
      </c>
      <c r="F2" s="70" t="s">
        <v>47</v>
      </c>
      <c r="G2" s="68" t="s">
        <v>48</v>
      </c>
      <c r="H2" s="70" t="s">
        <v>50</v>
      </c>
      <c r="I2" s="71" t="s">
        <v>51</v>
      </c>
      <c r="J2" s="74" t="s">
        <v>52</v>
      </c>
      <c r="K2" s="75" t="s">
        <v>53</v>
      </c>
      <c r="L2" s="76" t="s">
        <v>54</v>
      </c>
      <c r="M2" s="74" t="s">
        <v>56</v>
      </c>
      <c r="N2" s="75" t="s">
        <v>57</v>
      </c>
      <c r="O2" s="77" t="s">
        <v>58</v>
      </c>
      <c r="P2" s="74" t="s">
        <v>59</v>
      </c>
      <c r="Q2" s="75" t="s">
        <v>60</v>
      </c>
      <c r="R2" s="76" t="s">
        <v>61</v>
      </c>
      <c r="S2" s="68" t="s">
        <v>62</v>
      </c>
      <c r="T2" s="70" t="s">
        <v>63</v>
      </c>
      <c r="U2" s="71" t="s">
        <v>65</v>
      </c>
      <c r="V2" s="78" t="s">
        <v>66</v>
      </c>
      <c r="W2" s="79" t="s">
        <v>67</v>
      </c>
      <c r="X2" s="74" t="s">
        <v>68</v>
      </c>
      <c r="Y2" s="75" t="s">
        <v>69</v>
      </c>
      <c r="Z2" s="77" t="s">
        <v>70</v>
      </c>
      <c r="AA2" s="74" t="s">
        <v>72</v>
      </c>
      <c r="AB2" s="75" t="s">
        <v>73</v>
      </c>
      <c r="AC2" s="77" t="s">
        <v>74</v>
      </c>
      <c r="AD2" s="74" t="s">
        <v>75</v>
      </c>
      <c r="AE2" s="75" t="s">
        <v>76</v>
      </c>
      <c r="AF2" s="77" t="s">
        <v>77</v>
      </c>
      <c r="AG2" s="68" t="s">
        <v>78</v>
      </c>
      <c r="AH2" s="70" t="s">
        <v>79</v>
      </c>
      <c r="AI2" s="71" t="s">
        <v>81</v>
      </c>
      <c r="AJ2" s="80" t="s">
        <v>82</v>
      </c>
      <c r="AK2" s="79" t="s">
        <v>83</v>
      </c>
    </row>
    <row r="3" spans="1:80" ht="12.25" customHeight="1" x14ac:dyDescent="0.35">
      <c r="A3" s="66">
        <v>1</v>
      </c>
      <c r="B3" s="69">
        <v>14634</v>
      </c>
      <c r="C3" s="69">
        <v>7739</v>
      </c>
      <c r="D3" s="69">
        <v>533</v>
      </c>
      <c r="E3" s="69">
        <v>14670</v>
      </c>
      <c r="F3" s="69">
        <v>8247</v>
      </c>
      <c r="G3" s="69">
        <v>59183</v>
      </c>
      <c r="H3" s="69">
        <v>12052</v>
      </c>
      <c r="I3" s="69">
        <v>1696</v>
      </c>
      <c r="J3" s="69">
        <v>47175</v>
      </c>
      <c r="K3" s="69">
        <v>13287</v>
      </c>
      <c r="L3" s="69">
        <v>60536</v>
      </c>
      <c r="M3" s="69">
        <v>47869</v>
      </c>
      <c r="N3" s="69">
        <v>12536</v>
      </c>
      <c r="O3" s="69">
        <v>517</v>
      </c>
      <c r="P3" s="69">
        <v>47207</v>
      </c>
      <c r="Q3" s="69">
        <v>13274</v>
      </c>
      <c r="R3" s="69">
        <v>60549</v>
      </c>
      <c r="S3" s="69">
        <v>55518</v>
      </c>
      <c r="T3" s="69">
        <v>13646</v>
      </c>
      <c r="U3" s="69">
        <v>2001</v>
      </c>
      <c r="V3" s="69">
        <v>1533</v>
      </c>
      <c r="W3" s="69">
        <v>627</v>
      </c>
      <c r="X3" s="69">
        <v>35928</v>
      </c>
      <c r="Y3" s="69">
        <v>12399</v>
      </c>
      <c r="Z3" s="69">
        <v>48465</v>
      </c>
      <c r="AA3" s="69">
        <v>35045</v>
      </c>
      <c r="AB3" s="69">
        <v>11212</v>
      </c>
      <c r="AC3" s="69">
        <v>2449</v>
      </c>
      <c r="AD3" s="69">
        <v>36864</v>
      </c>
      <c r="AE3" s="69">
        <v>10915</v>
      </c>
      <c r="AF3" s="69">
        <v>48121</v>
      </c>
      <c r="AG3" s="69">
        <v>53692</v>
      </c>
      <c r="AH3" s="69">
        <v>20746</v>
      </c>
      <c r="AI3" s="69">
        <v>626</v>
      </c>
      <c r="AJ3" s="69">
        <v>100</v>
      </c>
      <c r="AK3" s="69">
        <v>210</v>
      </c>
    </row>
    <row r="4" spans="1:80" ht="14.5" x14ac:dyDescent="0.35">
      <c r="A4" s="66">
        <v>2</v>
      </c>
      <c r="B4" s="9">
        <v>11581</v>
      </c>
      <c r="C4" s="9">
        <v>7490</v>
      </c>
      <c r="D4" s="9">
        <v>580</v>
      </c>
      <c r="E4" s="9">
        <v>11504</v>
      </c>
      <c r="F4" s="9">
        <v>8322</v>
      </c>
      <c r="G4" s="9">
        <v>62239</v>
      </c>
      <c r="H4" s="9">
        <v>12995</v>
      </c>
      <c r="I4" s="9">
        <v>2174</v>
      </c>
      <c r="J4" s="9">
        <v>50751</v>
      </c>
      <c r="K4" s="9">
        <v>14196</v>
      </c>
      <c r="L4" s="9">
        <v>65011</v>
      </c>
      <c r="M4" s="9">
        <v>51509</v>
      </c>
      <c r="N4" s="9">
        <v>13225</v>
      </c>
      <c r="O4" s="9">
        <v>662</v>
      </c>
      <c r="P4" s="9">
        <v>50502</v>
      </c>
      <c r="Q4" s="9">
        <v>14339</v>
      </c>
      <c r="R4" s="9">
        <v>64910</v>
      </c>
      <c r="S4" s="9">
        <v>54390</v>
      </c>
      <c r="T4" s="9">
        <v>14274</v>
      </c>
      <c r="U4" s="9">
        <v>2667</v>
      </c>
      <c r="V4" s="9">
        <v>1844</v>
      </c>
      <c r="W4" s="9">
        <v>564</v>
      </c>
      <c r="X4" s="9">
        <v>39099</v>
      </c>
      <c r="Y4" s="9">
        <v>13845</v>
      </c>
      <c r="Z4" s="9">
        <v>53102</v>
      </c>
      <c r="AA4" s="9">
        <v>37758</v>
      </c>
      <c r="AB4" s="9">
        <v>12468</v>
      </c>
      <c r="AC4" s="9">
        <v>3284</v>
      </c>
      <c r="AD4" s="9">
        <v>40072</v>
      </c>
      <c r="AE4" s="9">
        <v>12349</v>
      </c>
      <c r="AF4" s="9">
        <v>52744</v>
      </c>
      <c r="AG4" s="9">
        <v>52681</v>
      </c>
      <c r="AH4" s="9">
        <v>24703</v>
      </c>
      <c r="AI4" s="9">
        <v>909</v>
      </c>
      <c r="AJ4" s="9">
        <v>89</v>
      </c>
      <c r="AK4" s="9">
        <v>263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</row>
    <row r="5" spans="1:80" ht="14.5" x14ac:dyDescent="0.35">
      <c r="A5" s="66">
        <v>3</v>
      </c>
      <c r="B5" s="9">
        <v>16451</v>
      </c>
      <c r="C5" s="9">
        <v>13334</v>
      </c>
      <c r="D5" s="9">
        <v>606</v>
      </c>
      <c r="E5" s="9">
        <v>16965</v>
      </c>
      <c r="F5" s="9">
        <v>13193</v>
      </c>
      <c r="G5" s="9">
        <v>50597</v>
      </c>
      <c r="H5" s="9">
        <v>16960</v>
      </c>
      <c r="I5" s="9">
        <v>1520</v>
      </c>
      <c r="J5" s="9">
        <v>40139</v>
      </c>
      <c r="K5" s="9">
        <v>16401</v>
      </c>
      <c r="L5" s="9">
        <v>56607</v>
      </c>
      <c r="M5" s="9">
        <v>40851</v>
      </c>
      <c r="N5" s="9">
        <v>15508</v>
      </c>
      <c r="O5" s="9">
        <v>591</v>
      </c>
      <c r="P5" s="9">
        <v>40250</v>
      </c>
      <c r="Q5" s="9">
        <v>16239</v>
      </c>
      <c r="R5" s="9">
        <v>56564</v>
      </c>
      <c r="S5" s="9">
        <v>49857</v>
      </c>
      <c r="T5" s="9">
        <v>19365</v>
      </c>
      <c r="U5" s="9">
        <v>2093</v>
      </c>
      <c r="V5" s="9">
        <v>1518</v>
      </c>
      <c r="W5" s="9">
        <v>703</v>
      </c>
      <c r="X5" s="9">
        <v>29844</v>
      </c>
      <c r="Y5" s="9">
        <v>15883</v>
      </c>
      <c r="Z5" s="9">
        <v>45851</v>
      </c>
      <c r="AA5" s="9">
        <v>28760</v>
      </c>
      <c r="AB5" s="9">
        <v>14915</v>
      </c>
      <c r="AC5" s="9">
        <v>2519</v>
      </c>
      <c r="AD5" s="9">
        <v>31017</v>
      </c>
      <c r="AE5" s="9">
        <v>14470</v>
      </c>
      <c r="AF5" s="9">
        <v>45690</v>
      </c>
      <c r="AG5" s="9">
        <v>45297</v>
      </c>
      <c r="AH5" s="9">
        <v>25825</v>
      </c>
      <c r="AI5" s="9">
        <v>691</v>
      </c>
      <c r="AJ5" s="9">
        <v>115</v>
      </c>
      <c r="AK5" s="9">
        <v>225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</row>
    <row r="6" spans="1:80" ht="14.5" x14ac:dyDescent="0.35">
      <c r="A6" s="66">
        <v>4</v>
      </c>
      <c r="B6" s="9">
        <v>19933</v>
      </c>
      <c r="C6" s="9">
        <v>13815</v>
      </c>
      <c r="D6" s="9">
        <v>656</v>
      </c>
      <c r="E6" s="9">
        <v>20138</v>
      </c>
      <c r="F6" s="9">
        <v>14059</v>
      </c>
      <c r="G6" s="9">
        <v>50553</v>
      </c>
      <c r="H6" s="9">
        <v>16625</v>
      </c>
      <c r="I6" s="9">
        <v>1477</v>
      </c>
      <c r="J6" s="9">
        <v>38763</v>
      </c>
      <c r="K6" s="9">
        <v>16876</v>
      </c>
      <c r="L6" s="9">
        <v>55709</v>
      </c>
      <c r="M6" s="9">
        <v>39357</v>
      </c>
      <c r="N6" s="9">
        <v>16074</v>
      </c>
      <c r="O6" s="9">
        <v>503</v>
      </c>
      <c r="P6" s="9">
        <v>38727</v>
      </c>
      <c r="Q6" s="9">
        <v>16813</v>
      </c>
      <c r="R6" s="9">
        <v>55606</v>
      </c>
      <c r="S6" s="9">
        <v>48357</v>
      </c>
      <c r="T6" s="9">
        <v>19131</v>
      </c>
      <c r="U6" s="9">
        <v>1930</v>
      </c>
      <c r="V6" s="9">
        <v>1315</v>
      </c>
      <c r="W6" s="9">
        <v>587</v>
      </c>
      <c r="X6" s="9">
        <v>29755</v>
      </c>
      <c r="Y6" s="9">
        <v>16361</v>
      </c>
      <c r="Z6" s="9">
        <v>46210</v>
      </c>
      <c r="AA6" s="9">
        <v>28863</v>
      </c>
      <c r="AB6" s="9">
        <v>15395</v>
      </c>
      <c r="AC6" s="9">
        <v>2259</v>
      </c>
      <c r="AD6" s="9">
        <v>30935</v>
      </c>
      <c r="AE6" s="9">
        <v>14968</v>
      </c>
      <c r="AF6" s="9">
        <v>46097</v>
      </c>
      <c r="AG6" s="9">
        <v>48603</v>
      </c>
      <c r="AH6" s="9">
        <v>26283</v>
      </c>
      <c r="AI6" s="9">
        <v>543</v>
      </c>
      <c r="AJ6" s="9">
        <v>124</v>
      </c>
      <c r="AK6" s="9">
        <v>199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14.5" x14ac:dyDescent="0.35">
      <c r="A7" s="66">
        <v>5</v>
      </c>
      <c r="B7" s="9">
        <v>20953</v>
      </c>
      <c r="C7" s="9">
        <v>20100</v>
      </c>
      <c r="D7" s="9">
        <v>813</v>
      </c>
      <c r="E7" s="9">
        <v>21224</v>
      </c>
      <c r="F7" s="9">
        <v>20419</v>
      </c>
      <c r="G7" s="9">
        <v>55932</v>
      </c>
      <c r="H7" s="9">
        <v>26581</v>
      </c>
      <c r="I7" s="9">
        <v>1717</v>
      </c>
      <c r="J7" s="9">
        <v>43374</v>
      </c>
      <c r="K7" s="9">
        <v>26486</v>
      </c>
      <c r="L7" s="9">
        <v>69934</v>
      </c>
      <c r="M7" s="9">
        <v>44246</v>
      </c>
      <c r="N7" s="9">
        <v>25334</v>
      </c>
      <c r="O7" s="9">
        <v>622</v>
      </c>
      <c r="P7" s="9">
        <v>43436</v>
      </c>
      <c r="Q7" s="9">
        <v>26376</v>
      </c>
      <c r="R7" s="9">
        <v>69892</v>
      </c>
      <c r="S7" s="9">
        <v>52857</v>
      </c>
      <c r="T7" s="9">
        <v>30263</v>
      </c>
      <c r="U7" s="9">
        <v>2645</v>
      </c>
      <c r="V7" s="9">
        <v>1838</v>
      </c>
      <c r="W7" s="9">
        <v>726</v>
      </c>
      <c r="X7" s="9">
        <v>33044</v>
      </c>
      <c r="Y7" s="9">
        <v>26795</v>
      </c>
      <c r="Z7" s="9">
        <v>59999</v>
      </c>
      <c r="AA7" s="9">
        <v>31821</v>
      </c>
      <c r="AB7" s="9">
        <v>25443</v>
      </c>
      <c r="AC7" s="9">
        <v>3211</v>
      </c>
      <c r="AD7" s="9">
        <v>34954</v>
      </c>
      <c r="AE7" s="9">
        <v>24653</v>
      </c>
      <c r="AF7" s="9">
        <v>59854</v>
      </c>
      <c r="AG7" s="9">
        <v>51121</v>
      </c>
      <c r="AH7" s="9">
        <v>41100</v>
      </c>
      <c r="AI7" s="9">
        <v>821</v>
      </c>
      <c r="AJ7" s="9">
        <v>144</v>
      </c>
      <c r="AK7" s="9">
        <v>225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</row>
    <row r="8" spans="1:80" ht="14.5" x14ac:dyDescent="0.35">
      <c r="A8" s="66">
        <v>6</v>
      </c>
      <c r="B8" s="9">
        <v>15305</v>
      </c>
      <c r="C8" s="9">
        <v>15594</v>
      </c>
      <c r="D8" s="9">
        <v>706</v>
      </c>
      <c r="E8" s="9">
        <v>15585</v>
      </c>
      <c r="F8" s="9">
        <v>16013</v>
      </c>
      <c r="G8" s="9">
        <v>55383</v>
      </c>
      <c r="H8" s="9">
        <v>23147</v>
      </c>
      <c r="I8" s="9">
        <v>1676</v>
      </c>
      <c r="J8" s="9">
        <v>43625</v>
      </c>
      <c r="K8" s="9">
        <v>23019</v>
      </c>
      <c r="L8" s="9">
        <v>66704</v>
      </c>
      <c r="M8" s="9">
        <v>44345</v>
      </c>
      <c r="N8" s="9">
        <v>22088</v>
      </c>
      <c r="O8" s="9">
        <v>653</v>
      </c>
      <c r="P8" s="9">
        <v>43690</v>
      </c>
      <c r="Q8" s="9">
        <v>22952</v>
      </c>
      <c r="R8" s="9">
        <v>66694</v>
      </c>
      <c r="S8" s="9">
        <v>51408</v>
      </c>
      <c r="T8" s="9">
        <v>26718</v>
      </c>
      <c r="U8" s="9">
        <v>2688</v>
      </c>
      <c r="V8" s="9">
        <v>1796</v>
      </c>
      <c r="W8" s="9">
        <v>717</v>
      </c>
      <c r="X8" s="9">
        <v>33926</v>
      </c>
      <c r="Y8" s="9">
        <v>23268</v>
      </c>
      <c r="Z8" s="9">
        <v>57313</v>
      </c>
      <c r="AA8" s="9">
        <v>32629</v>
      </c>
      <c r="AB8" s="9">
        <v>21990</v>
      </c>
      <c r="AC8" s="9">
        <v>3139</v>
      </c>
      <c r="AD8" s="9">
        <v>35454</v>
      </c>
      <c r="AE8" s="9">
        <v>21501</v>
      </c>
      <c r="AF8" s="9">
        <v>57142</v>
      </c>
      <c r="AG8" s="9">
        <v>50468</v>
      </c>
      <c r="AH8" s="9">
        <v>37519</v>
      </c>
      <c r="AI8" s="9">
        <v>822</v>
      </c>
      <c r="AJ8" s="9">
        <v>124</v>
      </c>
      <c r="AK8" s="9">
        <v>209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</row>
    <row r="9" spans="1:80" ht="14.5" x14ac:dyDescent="0.35">
      <c r="A9" s="66">
        <v>7</v>
      </c>
      <c r="B9" s="9">
        <v>16392</v>
      </c>
      <c r="C9" s="9">
        <v>14299</v>
      </c>
      <c r="D9" s="9">
        <v>740</v>
      </c>
      <c r="E9" s="9">
        <v>16381</v>
      </c>
      <c r="F9" s="9">
        <v>14985</v>
      </c>
      <c r="G9" s="9">
        <v>54353</v>
      </c>
      <c r="H9" s="9">
        <v>20890</v>
      </c>
      <c r="I9" s="9">
        <v>1681</v>
      </c>
      <c r="J9" s="9">
        <v>43055</v>
      </c>
      <c r="K9" s="9">
        <v>20218</v>
      </c>
      <c r="L9" s="9">
        <v>63356</v>
      </c>
      <c r="M9" s="9">
        <v>43633</v>
      </c>
      <c r="N9" s="9">
        <v>19402</v>
      </c>
      <c r="O9" s="9">
        <v>629</v>
      </c>
      <c r="P9" s="9">
        <v>42941</v>
      </c>
      <c r="Q9" s="9">
        <v>20300</v>
      </c>
      <c r="R9" s="9">
        <v>63332</v>
      </c>
      <c r="S9" s="9">
        <v>50350</v>
      </c>
      <c r="T9" s="9">
        <v>23555</v>
      </c>
      <c r="U9" s="9">
        <v>2319</v>
      </c>
      <c r="V9" s="9">
        <v>1626</v>
      </c>
      <c r="W9" s="9">
        <v>729</v>
      </c>
      <c r="X9" s="9">
        <v>33610</v>
      </c>
      <c r="Y9" s="9">
        <v>20201</v>
      </c>
      <c r="Z9" s="9">
        <v>53926</v>
      </c>
      <c r="AA9" s="9">
        <v>32474</v>
      </c>
      <c r="AB9" s="9">
        <v>18780</v>
      </c>
      <c r="AC9" s="9">
        <v>3065</v>
      </c>
      <c r="AD9" s="9">
        <v>34908</v>
      </c>
      <c r="AE9" s="9">
        <v>18587</v>
      </c>
      <c r="AF9" s="9">
        <v>53714</v>
      </c>
      <c r="AG9" s="9">
        <v>46976</v>
      </c>
      <c r="AH9" s="9">
        <v>32201</v>
      </c>
      <c r="AI9" s="9">
        <v>705</v>
      </c>
      <c r="AJ9" s="9">
        <v>90</v>
      </c>
      <c r="AK9" s="9">
        <v>203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</row>
    <row r="10" spans="1:80" ht="14.5" x14ac:dyDescent="0.35">
      <c r="A10" s="66">
        <v>8</v>
      </c>
      <c r="B10" s="9">
        <v>12108</v>
      </c>
      <c r="C10" s="9">
        <v>15113</v>
      </c>
      <c r="D10" s="9">
        <v>600</v>
      </c>
      <c r="E10" s="9">
        <v>12734</v>
      </c>
      <c r="F10" s="9">
        <v>14954</v>
      </c>
      <c r="G10" s="9">
        <v>39199</v>
      </c>
      <c r="H10" s="9">
        <v>23987</v>
      </c>
      <c r="I10" s="9">
        <v>1421</v>
      </c>
      <c r="J10" s="9">
        <v>28543</v>
      </c>
      <c r="K10" s="9">
        <v>21955</v>
      </c>
      <c r="L10" s="9">
        <v>50561</v>
      </c>
      <c r="M10" s="9">
        <v>28955</v>
      </c>
      <c r="N10" s="9">
        <v>21160</v>
      </c>
      <c r="O10" s="9">
        <v>607</v>
      </c>
      <c r="P10" s="9">
        <v>26999</v>
      </c>
      <c r="Q10" s="9">
        <v>20829</v>
      </c>
      <c r="R10" s="9">
        <v>47889</v>
      </c>
      <c r="S10" s="9">
        <v>36175</v>
      </c>
      <c r="T10" s="9">
        <v>27739</v>
      </c>
      <c r="U10" s="9">
        <v>2243</v>
      </c>
      <c r="V10" s="9">
        <v>1234</v>
      </c>
      <c r="W10" s="9">
        <v>556</v>
      </c>
      <c r="X10" s="9">
        <v>20194</v>
      </c>
      <c r="Y10" s="9">
        <v>21149</v>
      </c>
      <c r="Z10" s="9">
        <v>41434</v>
      </c>
      <c r="AA10" s="9">
        <v>19301</v>
      </c>
      <c r="AB10" s="9">
        <v>20403</v>
      </c>
      <c r="AC10" s="9">
        <v>1973</v>
      </c>
      <c r="AD10" s="9">
        <v>21189</v>
      </c>
      <c r="AE10" s="9">
        <v>20058</v>
      </c>
      <c r="AF10" s="9">
        <v>41367</v>
      </c>
      <c r="AG10" s="9">
        <v>36128</v>
      </c>
      <c r="AH10" s="9">
        <v>33116</v>
      </c>
      <c r="AI10" s="9">
        <v>585</v>
      </c>
      <c r="AJ10" s="9">
        <v>112</v>
      </c>
      <c r="AK10" s="9">
        <v>118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</row>
    <row r="11" spans="1:80" ht="14.5" x14ac:dyDescent="0.35">
      <c r="A11" s="66">
        <v>9</v>
      </c>
      <c r="B11" s="9">
        <v>15183</v>
      </c>
      <c r="C11" s="9">
        <v>23847</v>
      </c>
      <c r="D11" s="9">
        <v>847</v>
      </c>
      <c r="E11" s="9">
        <v>15641</v>
      </c>
      <c r="F11" s="9">
        <v>24257</v>
      </c>
      <c r="G11" s="9">
        <v>49951</v>
      </c>
      <c r="H11" s="9">
        <v>33441</v>
      </c>
      <c r="I11" s="9">
        <v>1809</v>
      </c>
      <c r="J11" s="9">
        <v>36301</v>
      </c>
      <c r="K11" s="9">
        <v>28267</v>
      </c>
      <c r="L11" s="9">
        <v>64618</v>
      </c>
      <c r="M11" s="9">
        <v>36276</v>
      </c>
      <c r="N11" s="9">
        <v>27938</v>
      </c>
      <c r="O11" s="9">
        <v>745</v>
      </c>
      <c r="P11" s="9">
        <v>35078</v>
      </c>
      <c r="Q11" s="9">
        <v>29539</v>
      </c>
      <c r="R11" s="9">
        <v>64670</v>
      </c>
      <c r="S11" s="9">
        <v>45058</v>
      </c>
      <c r="T11" s="9">
        <v>37849</v>
      </c>
      <c r="U11" s="9">
        <v>2912</v>
      </c>
      <c r="V11" s="9">
        <v>1720</v>
      </c>
      <c r="W11" s="9">
        <v>649</v>
      </c>
      <c r="X11" s="9">
        <v>27710</v>
      </c>
      <c r="Y11" s="9">
        <v>25403</v>
      </c>
      <c r="Z11" s="9">
        <v>53209</v>
      </c>
      <c r="AA11" s="9">
        <v>25729</v>
      </c>
      <c r="AB11" s="9">
        <v>24985</v>
      </c>
      <c r="AC11" s="9">
        <v>2773</v>
      </c>
      <c r="AD11" s="9">
        <v>28248</v>
      </c>
      <c r="AE11" s="9">
        <v>24619</v>
      </c>
      <c r="AF11" s="9">
        <v>53006</v>
      </c>
      <c r="AG11" s="9">
        <v>42656</v>
      </c>
      <c r="AH11" s="9">
        <v>42153</v>
      </c>
      <c r="AI11" s="9">
        <v>825</v>
      </c>
      <c r="AJ11" s="9">
        <v>155</v>
      </c>
      <c r="AK11" s="9">
        <v>212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</row>
    <row r="12" spans="1:80" ht="14.5" x14ac:dyDescent="0.35">
      <c r="A12" s="66">
        <v>10</v>
      </c>
      <c r="B12" s="9">
        <v>13837</v>
      </c>
      <c r="C12" s="9">
        <v>15295</v>
      </c>
      <c r="D12" s="9">
        <v>529</v>
      </c>
      <c r="E12" s="9">
        <v>14384</v>
      </c>
      <c r="F12" s="9">
        <v>15194</v>
      </c>
      <c r="G12" s="9">
        <v>41238</v>
      </c>
      <c r="H12" s="9">
        <v>19311</v>
      </c>
      <c r="I12" s="9">
        <v>1184</v>
      </c>
      <c r="J12" s="9">
        <v>28245</v>
      </c>
      <c r="K12" s="9">
        <v>16155</v>
      </c>
      <c r="L12" s="9">
        <v>44430</v>
      </c>
      <c r="M12" s="9">
        <v>28598</v>
      </c>
      <c r="N12" s="9">
        <v>15580</v>
      </c>
      <c r="O12" s="9">
        <v>490</v>
      </c>
      <c r="P12" s="9">
        <v>27853</v>
      </c>
      <c r="Q12" s="9">
        <v>16595</v>
      </c>
      <c r="R12" s="9">
        <v>44473</v>
      </c>
      <c r="S12" s="9">
        <v>38517</v>
      </c>
      <c r="T12" s="9">
        <v>23930</v>
      </c>
      <c r="U12" s="9">
        <v>1928</v>
      </c>
      <c r="V12" s="9">
        <v>1202</v>
      </c>
      <c r="W12" s="9">
        <v>514</v>
      </c>
      <c r="X12" s="9">
        <v>17662</v>
      </c>
      <c r="Y12" s="9">
        <v>14435</v>
      </c>
      <c r="Z12" s="9">
        <v>32176</v>
      </c>
      <c r="AA12" s="9">
        <v>16774</v>
      </c>
      <c r="AB12" s="9">
        <v>13996</v>
      </c>
      <c r="AC12" s="9">
        <v>1610</v>
      </c>
      <c r="AD12" s="9">
        <v>18025</v>
      </c>
      <c r="AE12" s="9">
        <v>13903</v>
      </c>
      <c r="AF12" s="9">
        <v>32031</v>
      </c>
      <c r="AG12" s="9">
        <v>30059</v>
      </c>
      <c r="AH12" s="9">
        <v>24874</v>
      </c>
      <c r="AI12" s="9">
        <v>507</v>
      </c>
      <c r="AJ12" s="9">
        <v>67</v>
      </c>
      <c r="AK12" s="9">
        <v>136</v>
      </c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4.5" x14ac:dyDescent="0.35">
      <c r="A13" s="66">
        <v>11</v>
      </c>
      <c r="B13" s="9">
        <v>13008</v>
      </c>
      <c r="C13" s="9">
        <v>12218</v>
      </c>
      <c r="D13" s="9">
        <v>585</v>
      </c>
      <c r="E13" s="9">
        <v>13804</v>
      </c>
      <c r="F13" s="9">
        <v>11880</v>
      </c>
      <c r="G13" s="9">
        <v>38199</v>
      </c>
      <c r="H13" s="9">
        <v>18384</v>
      </c>
      <c r="I13" s="9">
        <v>1166</v>
      </c>
      <c r="J13" s="9">
        <v>27098</v>
      </c>
      <c r="K13" s="9">
        <v>16943</v>
      </c>
      <c r="L13" s="9">
        <v>44100</v>
      </c>
      <c r="M13" s="9">
        <v>27490</v>
      </c>
      <c r="N13" s="9">
        <v>16299</v>
      </c>
      <c r="O13" s="9">
        <v>506</v>
      </c>
      <c r="P13" s="9">
        <v>27083</v>
      </c>
      <c r="Q13" s="9">
        <v>16924</v>
      </c>
      <c r="R13" s="9">
        <v>44072</v>
      </c>
      <c r="S13" s="9">
        <v>36104</v>
      </c>
      <c r="T13" s="9">
        <v>21812</v>
      </c>
      <c r="U13" s="9">
        <v>1849</v>
      </c>
      <c r="V13" s="9">
        <v>997</v>
      </c>
      <c r="W13" s="9">
        <v>586</v>
      </c>
      <c r="X13" s="9">
        <v>17079</v>
      </c>
      <c r="Y13" s="9">
        <v>14269</v>
      </c>
      <c r="Z13" s="9">
        <v>31417</v>
      </c>
      <c r="AA13" s="9">
        <v>16529</v>
      </c>
      <c r="AB13" s="9">
        <v>13716</v>
      </c>
      <c r="AC13" s="9">
        <v>1412</v>
      </c>
      <c r="AD13" s="9">
        <v>17704</v>
      </c>
      <c r="AE13" s="9">
        <v>13525</v>
      </c>
      <c r="AF13" s="9">
        <v>31320</v>
      </c>
      <c r="AG13" s="9">
        <v>33358</v>
      </c>
      <c r="AH13" s="9">
        <v>21924</v>
      </c>
      <c r="AI13" s="9">
        <v>527</v>
      </c>
      <c r="AJ13" s="9">
        <v>141</v>
      </c>
      <c r="AK13" s="9">
        <v>152</v>
      </c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4.5" x14ac:dyDescent="0.35">
      <c r="A14" s="66">
        <v>12</v>
      </c>
      <c r="B14" s="9">
        <v>13454</v>
      </c>
      <c r="C14" s="9">
        <v>12701</v>
      </c>
      <c r="D14" s="9">
        <v>528</v>
      </c>
      <c r="E14" s="9">
        <v>14228</v>
      </c>
      <c r="F14" s="9">
        <v>12244</v>
      </c>
      <c r="G14" s="9">
        <v>40467</v>
      </c>
      <c r="H14" s="9">
        <v>18346</v>
      </c>
      <c r="I14" s="9">
        <v>1039</v>
      </c>
      <c r="J14" s="9">
        <v>29199</v>
      </c>
      <c r="K14" s="9">
        <v>16496</v>
      </c>
      <c r="L14" s="9">
        <v>45749</v>
      </c>
      <c r="M14" s="9">
        <v>29554</v>
      </c>
      <c r="N14" s="9">
        <v>15903</v>
      </c>
      <c r="O14" s="9">
        <v>452</v>
      </c>
      <c r="P14" s="9">
        <v>29247</v>
      </c>
      <c r="Q14" s="9">
        <v>16440</v>
      </c>
      <c r="R14" s="9">
        <v>45739</v>
      </c>
      <c r="S14" s="9">
        <v>37648</v>
      </c>
      <c r="T14" s="9">
        <v>22413</v>
      </c>
      <c r="U14" s="9">
        <v>1694</v>
      </c>
      <c r="V14" s="9">
        <v>847</v>
      </c>
      <c r="W14" s="9">
        <v>535</v>
      </c>
      <c r="X14" s="9">
        <v>19679</v>
      </c>
      <c r="Y14" s="9">
        <v>14265</v>
      </c>
      <c r="Z14" s="9">
        <v>34010</v>
      </c>
      <c r="AA14" s="9">
        <v>19102</v>
      </c>
      <c r="AB14" s="9">
        <v>13642</v>
      </c>
      <c r="AC14" s="9">
        <v>1448</v>
      </c>
      <c r="AD14" s="9">
        <v>20310</v>
      </c>
      <c r="AE14" s="9">
        <v>13502</v>
      </c>
      <c r="AF14" s="9">
        <v>33926</v>
      </c>
      <c r="AG14" s="9">
        <v>37361</v>
      </c>
      <c r="AH14" s="9">
        <v>22686</v>
      </c>
      <c r="AI14" s="9">
        <v>489</v>
      </c>
      <c r="AJ14" s="9">
        <v>125</v>
      </c>
      <c r="AK14" s="9">
        <v>145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4.5" x14ac:dyDescent="0.35">
      <c r="A15" s="66">
        <v>13</v>
      </c>
      <c r="B15" s="9">
        <v>13076</v>
      </c>
      <c r="C15" s="9">
        <v>23476</v>
      </c>
      <c r="D15" s="9">
        <v>917</v>
      </c>
      <c r="E15" s="9">
        <v>13998</v>
      </c>
      <c r="F15" s="9">
        <v>23051</v>
      </c>
      <c r="G15" s="9">
        <v>36919</v>
      </c>
      <c r="H15" s="9">
        <v>32003</v>
      </c>
      <c r="I15" s="9">
        <v>1428</v>
      </c>
      <c r="J15" s="9">
        <v>25118</v>
      </c>
      <c r="K15" s="9">
        <v>27215</v>
      </c>
      <c r="L15" s="9">
        <v>52388</v>
      </c>
      <c r="M15" s="9">
        <v>25565</v>
      </c>
      <c r="N15" s="9">
        <v>26429</v>
      </c>
      <c r="O15" s="9">
        <v>673</v>
      </c>
      <c r="P15" s="9">
        <v>24976</v>
      </c>
      <c r="Q15" s="9">
        <v>27364</v>
      </c>
      <c r="R15" s="9">
        <v>52404</v>
      </c>
      <c r="S15" s="9">
        <v>33803</v>
      </c>
      <c r="T15" s="9">
        <v>39807</v>
      </c>
      <c r="U15" s="9">
        <v>2574</v>
      </c>
      <c r="V15" s="9">
        <v>1266</v>
      </c>
      <c r="W15" s="9">
        <v>681</v>
      </c>
      <c r="X15" s="9">
        <v>19518</v>
      </c>
      <c r="Y15" s="9">
        <v>23717</v>
      </c>
      <c r="Z15" s="9">
        <v>43333</v>
      </c>
      <c r="AA15" s="9">
        <v>18372</v>
      </c>
      <c r="AB15" s="9">
        <v>22943</v>
      </c>
      <c r="AC15" s="9">
        <v>2377</v>
      </c>
      <c r="AD15" s="9">
        <v>20844</v>
      </c>
      <c r="AE15" s="9">
        <v>22314</v>
      </c>
      <c r="AF15" s="9">
        <v>43302</v>
      </c>
      <c r="AG15" s="9">
        <v>33877</v>
      </c>
      <c r="AH15" s="9">
        <v>37602</v>
      </c>
      <c r="AI15" s="9">
        <v>697</v>
      </c>
      <c r="AJ15" s="9">
        <v>204</v>
      </c>
      <c r="AK15" s="9">
        <v>197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4.5" x14ac:dyDescent="0.35">
      <c r="A16" s="66">
        <v>14</v>
      </c>
      <c r="B16" s="9">
        <v>8361</v>
      </c>
      <c r="C16" s="9">
        <v>31499</v>
      </c>
      <c r="D16" s="9">
        <v>838</v>
      </c>
      <c r="E16" s="9">
        <v>9427</v>
      </c>
      <c r="F16" s="9">
        <v>30808</v>
      </c>
      <c r="G16" s="9">
        <v>26320</v>
      </c>
      <c r="H16" s="9">
        <v>38102</v>
      </c>
      <c r="I16" s="9">
        <v>1283</v>
      </c>
      <c r="J16" s="9">
        <v>18603</v>
      </c>
      <c r="K16" s="9">
        <v>30956</v>
      </c>
      <c r="L16" s="9">
        <v>49626</v>
      </c>
      <c r="M16" s="9">
        <v>18712</v>
      </c>
      <c r="N16" s="9">
        <v>30555</v>
      </c>
      <c r="O16" s="9">
        <v>566</v>
      </c>
      <c r="P16" s="9">
        <v>17897</v>
      </c>
      <c r="Q16" s="9">
        <v>31767</v>
      </c>
      <c r="R16" s="9">
        <v>49722</v>
      </c>
      <c r="S16" s="9">
        <v>24350</v>
      </c>
      <c r="T16" s="9">
        <v>46709</v>
      </c>
      <c r="U16" s="9">
        <v>2149</v>
      </c>
      <c r="V16" s="9">
        <v>978</v>
      </c>
      <c r="W16" s="9">
        <v>558</v>
      </c>
      <c r="X16" s="9">
        <v>16794</v>
      </c>
      <c r="Y16" s="9">
        <v>28028</v>
      </c>
      <c r="Z16" s="9">
        <v>44905</v>
      </c>
      <c r="AA16" s="9">
        <v>15819</v>
      </c>
      <c r="AB16" s="9">
        <v>27059</v>
      </c>
      <c r="AC16" s="9">
        <v>2254</v>
      </c>
      <c r="AD16" s="9">
        <v>18173</v>
      </c>
      <c r="AE16" s="9">
        <v>26451</v>
      </c>
      <c r="AF16" s="9">
        <v>44739</v>
      </c>
      <c r="AG16" s="9">
        <v>28870</v>
      </c>
      <c r="AH16" s="9">
        <v>42455</v>
      </c>
      <c r="AI16" s="9">
        <v>719</v>
      </c>
      <c r="AJ16" s="9">
        <v>250</v>
      </c>
      <c r="AK16" s="9">
        <v>181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39:80" x14ac:dyDescent="0.25"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39:80" x14ac:dyDescent="0.25"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39:80" x14ac:dyDescent="0.25"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39:80" x14ac:dyDescent="0.25"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39:80" x14ac:dyDescent="0.25"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39:80" x14ac:dyDescent="0.25"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39:80" x14ac:dyDescent="0.25"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39:80" x14ac:dyDescent="0.25"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39:80" x14ac:dyDescent="0.25"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39:80" x14ac:dyDescent="0.25"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39:80" x14ac:dyDescent="0.25"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39:80" x14ac:dyDescent="0.25"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39:80" x14ac:dyDescent="0.25"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39:80" x14ac:dyDescent="0.25"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39:80" x14ac:dyDescent="0.25"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39:80" x14ac:dyDescent="0.25"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39:80" x14ac:dyDescent="0.25"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39:80" x14ac:dyDescent="0.25"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39:80" x14ac:dyDescent="0.25"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39:80" x14ac:dyDescent="0.25"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39:80" x14ac:dyDescent="0.25"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39:80" x14ac:dyDescent="0.25"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39:80" x14ac:dyDescent="0.25"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39:80" x14ac:dyDescent="0.25"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39:80" x14ac:dyDescent="0.25"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39:80" x14ac:dyDescent="0.25"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2021-09-08T16:14:38Z</dcterms:modified>
</cp:coreProperties>
</file>